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.jpg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Hoja1" sheetId="1" r:id="rId1"/>
    <sheet name="Hoja2" sheetId="2" r:id="rId2"/>
  </sheets>
  <calcPr calcId="144525"/>
</workbook>
</file>

<file path=xl/sharedStrings.xml><?xml version="1.0" encoding="utf-8"?>
<sst xmlns="http://schemas.openxmlformats.org/spreadsheetml/2006/main" count="2066" uniqueCount="1300">
  <si>
    <t>西班牙驻成都总领事馆新馆装修工程量及预算</t>
  </si>
  <si>
    <t>代码</t>
  </si>
  <si>
    <t>描述</t>
  </si>
  <si>
    <t>数量</t>
  </si>
  <si>
    <t>长</t>
  </si>
  <si>
    <t>宽</t>
  </si>
  <si>
    <t>高</t>
  </si>
  <si>
    <t>部分</t>
  </si>
  <si>
    <t>价格</t>
  </si>
  <si>
    <t>金额</t>
  </si>
  <si>
    <t>01.00</t>
  </si>
  <si>
    <t>第一章 打拆</t>
  </si>
  <si>
    <t>01.01</t>
  </si>
  <si>
    <t>m2, 墙壁拆除，铝合金结构，带有90cm的玻璃</t>
  </si>
  <si>
    <t>包含铝质框架的木门，</t>
  </si>
  <si>
    <t xml:space="preserve">现场堆放后移到停车场统一拉到回收站 </t>
  </si>
  <si>
    <t>领事办公室墙和门</t>
  </si>
  <si>
    <t>右侧办公室墙，含门</t>
  </si>
  <si>
    <t>秘书办公室的门</t>
  </si>
  <si>
    <t>秘书办公室隔墙</t>
  </si>
  <si>
    <t>小计</t>
  </si>
  <si>
    <t>RMB</t>
  </si>
  <si>
    <t>01.02</t>
  </si>
  <si>
    <t>m2 地毯移除</t>
  </si>
  <si>
    <t>拆卸胶粘的600x600mm的纤维地毯和固定配件</t>
  </si>
  <si>
    <t>将地面残余胶水刨除干净，并清洁。</t>
  </si>
  <si>
    <t>堆码并运输到仓储或回收站</t>
  </si>
  <si>
    <t>上述有地毯覆盖的所有区域</t>
  </si>
  <si>
    <t xml:space="preserve">01.03  </t>
  </si>
  <si>
    <t xml:space="preserve">m2 铝结构轻质墙体支架上的木面板拆卸 </t>
  </si>
  <si>
    <t>在正门的左墙上隐藏设施，拆除、堆放后统一拉到仓库或回收站</t>
  </si>
  <si>
    <t>入口的左侧木饰面部分，包括内部两个支柱，一个正方形和一个圆形。</t>
  </si>
  <si>
    <t xml:space="preserve">01.04 </t>
  </si>
  <si>
    <t xml:space="preserve">m3 入口右侧墙上的储物柜 </t>
  </si>
  <si>
    <t>拆除、堆放后统一拉到仓库或回收站  尺寸：宽600mm 高800mm</t>
  </si>
  <si>
    <t>柱子左侧部门</t>
  </si>
  <si>
    <t>柱子右侧部分</t>
  </si>
  <si>
    <t>01.05</t>
  </si>
  <si>
    <t>拆除地插</t>
  </si>
  <si>
    <t>移除中央区域的电线.</t>
  </si>
  <si>
    <t>整个中央区域</t>
  </si>
  <si>
    <t>当前会议室</t>
  </si>
  <si>
    <t>行政领事办公室</t>
  </si>
  <si>
    <t>秘书办公室</t>
  </si>
  <si>
    <t>01.06</t>
  </si>
  <si>
    <t>拆除中央大厅和会议室原有的空调机.</t>
  </si>
  <si>
    <t>拆除，拆除管道，在现场堆放以安装项目图纸重新安装，包括管道</t>
  </si>
  <si>
    <t>现有公区</t>
  </si>
  <si>
    <t>现有会议室</t>
  </si>
  <si>
    <t>01.07</t>
  </si>
  <si>
    <t>拆卸幕墙窗玻璃模块.</t>
  </si>
  <si>
    <t>拆除内部配件，拆除硅胶密封条，用保护布遮盖后堆放在安全处便于移到大楼仓储</t>
  </si>
  <si>
    <t>疏散楼梯旁两组</t>
  </si>
  <si>
    <t>秘书办公室处两组</t>
  </si>
  <si>
    <t>01.08</t>
  </si>
  <si>
    <t>清洁拆下的隔板的边缘</t>
  </si>
  <si>
    <t>拆除隔墙上下区域的卫生。
从墙上取出螺丝、钉子和导向件，进行卫生和清洁。</t>
  </si>
  <si>
    <t>领事办公室墙，包括门</t>
  </si>
  <si>
    <t>右侧办公室墙，包括门</t>
  </si>
  <si>
    <t>01.09</t>
  </si>
  <si>
    <t>拆除主厅周边的纸面石膏板吊顶</t>
  </si>
  <si>
    <t>拆除现有的内部结构或轮廓。保护措施，含脚手架，清理、装袋后运到建渣回收处</t>
  </si>
  <si>
    <t>公区</t>
  </si>
  <si>
    <t>会议室</t>
  </si>
  <si>
    <t>01.10</t>
  </si>
  <si>
    <t>打拆阶段的建渣清运</t>
  </si>
  <si>
    <t>从地下室将建渣用卡车装载，渣车载重不超过10吨，运到垃圾填埋场，
平均运距为10公里。（单程），无翻车装卸。</t>
  </si>
  <si>
    <t>装卸满车</t>
  </si>
  <si>
    <t xml:space="preserve">第一章小计  </t>
  </si>
  <si>
    <t>02.00</t>
  </si>
  <si>
    <t xml:space="preserve"> 第二章 砌墙</t>
  </si>
  <si>
    <t>02.01</t>
  </si>
  <si>
    <t>实心墙放线和砌墙，厚度=200mm，高度270mm</t>
  </si>
  <si>
    <t>采用240x115x60 mm规格的实心黏土砖</t>
  </si>
  <si>
    <t>现场人工拌和水泥砂浆砌筑，水泥标号应符合要求，砖缝10mm</t>
  </si>
  <si>
    <t>含放线、框架安装、靠平吊直，按一定比例的考虑接槎、收缩和破损</t>
  </si>
  <si>
    <t>砌筑前应对砖块进行湿润和清理，根据NBE-FL-90和NTE-PLT的规定，墙角处设置拉结筋保证垂直墙面的接合</t>
  </si>
  <si>
    <t>考虑到3%的损失和30%的砂浆收缩</t>
  </si>
  <si>
    <t>安装框架、DDFF过梁、与支撑搭接采用不扣减门窗洞口测量方式</t>
  </si>
  <si>
    <t>墙面为双层砖墙，一层正常大面堆砌，另一层顶面或条面堆砌，首层大面堆砌后第二层在砖顶面和条面抹浆后靠在首层墙面上</t>
  </si>
  <si>
    <t>墙头用L型支架与天花板相连，防止墙体水平位移</t>
  </si>
  <si>
    <t>从底部到顶端的总高度为2700mm，与吊顶的水平一致。</t>
  </si>
  <si>
    <t>包括墙壁两侧抹灰，以备之后上腻子石膏。</t>
  </si>
  <si>
    <t>不扣减门窗洞口测量，以补偿过梁和侧柱的尺寸</t>
  </si>
  <si>
    <t>两面用E=10mm水泥砂浆抹灰，便于后期两侧刮腻子</t>
  </si>
  <si>
    <t>隔墙-行政办公室</t>
  </si>
  <si>
    <t xml:space="preserve">隔墙-签证区和公民服务区之间走廊 </t>
  </si>
  <si>
    <t xml:space="preserve">隔墙-走廊和访客室 </t>
  </si>
  <si>
    <t xml:space="preserve">隔墙-3号隔间和访客室 </t>
  </si>
  <si>
    <t xml:space="preserve">隔墙-3号隔间和公民服务等候区 </t>
  </si>
  <si>
    <t xml:space="preserve">隔墙-访客室和大厅 </t>
  </si>
  <si>
    <t xml:space="preserve">隔墙-等候区和大厅 </t>
  </si>
  <si>
    <t xml:space="preserve">隔墙-签证等候区入口侧和安检区 </t>
  </si>
  <si>
    <t xml:space="preserve">隔墙-公民服务等候区长凳正面 </t>
  </si>
  <si>
    <t xml:space="preserve">隔墙-安检区和等候区 </t>
  </si>
  <si>
    <t xml:space="preserve">隔墙-安检区和大厅 </t>
  </si>
  <si>
    <t xml:space="preserve">隔墙-安检区大门 </t>
  </si>
  <si>
    <t xml:space="preserve">安检区柜台隔墙 </t>
  </si>
  <si>
    <t xml:space="preserve">安检区右侧装饰墙 </t>
  </si>
  <si>
    <t xml:space="preserve">隔墙-签证等候区长凳正面 </t>
  </si>
  <si>
    <t xml:space="preserve">隔墙-安检区和签证等候区 </t>
  </si>
  <si>
    <t xml:space="preserve">隔墙-等候区和大厅右侧 </t>
  </si>
  <si>
    <t xml:space="preserve">隔墙-等候区和2号隔间 </t>
  </si>
  <si>
    <t xml:space="preserve">隔墙-签证等候区和2号隔间 </t>
  </si>
  <si>
    <t xml:space="preserve">隔墙-1号隔间和2号隔间 </t>
  </si>
  <si>
    <t xml:space="preserve">隔墙-无障碍通道和通讯室 </t>
  </si>
  <si>
    <t xml:space="preserve">隔墙-通讯室和2号走廊 </t>
  </si>
  <si>
    <t xml:space="preserve">隔墙-通讯室和档案室24 </t>
  </si>
  <si>
    <t>02.02</t>
  </si>
  <si>
    <t xml:space="preserve">单位：㎡，实心墙放线和砌墙，厚度=100mm，高度850mm， </t>
  </si>
  <si>
    <t xml:space="preserve">采用240x115x60 mm规格的实心黏土砖 </t>
  </si>
  <si>
    <t xml:space="preserve">现场人工拌和水泥砂浆砌筑，砖缝10mm  </t>
  </si>
  <si>
    <t xml:space="preserve">含放线、框架安装、靠平吊直，按一定比例的考虑接槎、收缩和破损 </t>
  </si>
  <si>
    <t xml:space="preserve">砌筑前应对砖块进行湿润和清理，墙角处设置拉结筋保证垂直墙面的接合 </t>
  </si>
  <si>
    <t xml:space="preserve">根据 NBE-FL-90和NTE-PLT，按3%考虑砂浆损失率、30%考虑收缩率 </t>
  </si>
  <si>
    <t xml:space="preserve">矮墙顶面应靠平，便于安装隔断金属框架 </t>
  </si>
  <si>
    <t>墙高850mm，红砖顶面堆砌，两侧用水泥砂浆抹灰</t>
  </si>
  <si>
    <t xml:space="preserve">顶面用水泥砂浆找平并预埋80 x 80 mm的铁板，便于后期安装隔断金属框架 </t>
  </si>
  <si>
    <t xml:space="preserve">用螺丝将铁板锚固在墙上 </t>
  </si>
  <si>
    <t xml:space="preserve">两侧水泥砂浆抹灰厚度为10mm，之后用石膏刮腻子 </t>
  </si>
  <si>
    <t xml:space="preserve">公区和会议室之间隔断 </t>
  </si>
  <si>
    <t xml:space="preserve">总领事办公室和公区之间隔断 </t>
  </si>
  <si>
    <t>02.03</t>
  </si>
  <si>
    <t xml:space="preserve">单位：㎡，实心墙放线和砌墙，厚度=150mm，高度2700mm </t>
  </si>
  <si>
    <t xml:space="preserve">现场人工拌和水泥砂浆砌筑，砖缝10mm </t>
  </si>
  <si>
    <t>单层砌筑，正常大面堆砌</t>
  </si>
  <si>
    <t xml:space="preserve">两侧水泥砂浆抹灰，之后用石膏刮腻子 </t>
  </si>
  <si>
    <t xml:space="preserve">墙和柱子以及既有墙之间的连接处应挂纤维网，解决墙体连接缝的问题 </t>
  </si>
  <si>
    <t xml:space="preserve">隔墙-总领事办公室和会议室 </t>
  </si>
  <si>
    <r>
      <rPr>
        <sz val="8"/>
        <color theme="1"/>
        <rFont val="宋体"/>
        <charset val="134"/>
        <scheme val="minor"/>
      </rPr>
      <t>总领事办公室幕墙处墙垛</t>
    </r>
    <r>
      <rPr>
        <sz val="8"/>
        <color rgb="FFFF0000"/>
        <rFont val="宋体"/>
        <charset val="134"/>
        <scheme val="minor"/>
      </rPr>
      <t xml:space="preserve"> </t>
    </r>
  </si>
  <si>
    <t xml:space="preserve">总领事办公室幕墙处墙垛 </t>
  </si>
  <si>
    <t xml:space="preserve">隔墙-会议室和签证官办公室 </t>
  </si>
  <si>
    <t xml:space="preserve">会议室幕墙处墙垛 </t>
  </si>
  <si>
    <t xml:space="preserve">签证室消防箱墙垛 </t>
  </si>
  <si>
    <t>02.04</t>
  </si>
  <si>
    <t xml:space="preserve">单位：㎡，实心墙放线和砌墙，厚度尺寸不定，高度2700mm </t>
  </si>
  <si>
    <t xml:space="preserve">入口左侧管线柱包管 </t>
  </si>
  <si>
    <t xml:space="preserve">等候区家具安装墙垛 </t>
  </si>
  <si>
    <t>02.05</t>
  </si>
  <si>
    <t xml:space="preserve">单位：㎡，实心墙放线和砌墙，厚度150mm，高度665到920mm </t>
  </si>
  <si>
    <t xml:space="preserve">矮墙顶面找平，便于后期安装石材柜体 </t>
  </si>
  <si>
    <t xml:space="preserve">两侧水泥砂浆抹灰，顶面预留前台柜体框架安装条件 </t>
  </si>
  <si>
    <t xml:space="preserve">两侧水泥砂浆抹灰，厚度10mm，之后用石膏刮腻子 </t>
  </si>
  <si>
    <t xml:space="preserve"> </t>
  </si>
  <si>
    <t xml:space="preserve">1-1号隔间（无障碍通道） </t>
  </si>
  <si>
    <t xml:space="preserve">2-2号隔间接待区 </t>
  </si>
  <si>
    <t xml:space="preserve">3-3号隔间  </t>
  </si>
  <si>
    <t xml:space="preserve">4-前台柜台 </t>
  </si>
  <si>
    <t>02.06</t>
  </si>
  <si>
    <t xml:space="preserve">单位：片，隔墙或实心砖隔墙上方厚3.5mm的铁板 </t>
  </si>
  <si>
    <t xml:space="preserve">墙体上方的铁板和U型卡槽，与龙骨架上部相连 </t>
  </si>
  <si>
    <t xml:space="preserve">U型槽与L型框架焊接到吊顶龙骨框架上，杆件尺寸为980mm和8mm </t>
  </si>
  <si>
    <t xml:space="preserve">用螺栓固定到屋顶，并焊到铁板上，U型卡槽的安装应包住墙的上边缘 </t>
  </si>
  <si>
    <t xml:space="preserve">尺寸为300 x 210 x 5 mm，U型卡槽为100mm </t>
  </si>
  <si>
    <t>目的在地震时确保安全，每块铁板两根吊杆</t>
  </si>
  <si>
    <t xml:space="preserve">完整安装，含螺栓、焊接和抗氧化喷涂，详见图1P-PL-03  </t>
  </si>
  <si>
    <t>据图1P-PL-03</t>
  </si>
  <si>
    <t>02.07</t>
  </si>
  <si>
    <t>单位：㎡签证区门梁上方玻璃砖或玻璃墙</t>
  </si>
  <si>
    <t xml:space="preserve">尺寸为190x190x80mm，双扇，安装方式双扇同时从左向右滑动 </t>
  </si>
  <si>
    <t xml:space="preserve">采用透明长虹玻璃 </t>
  </si>
  <si>
    <t xml:space="preserve">安装在没有门的区域，作为隔间、访客室和等候区的自然采光 </t>
  </si>
  <si>
    <t xml:space="preserve">为确保安全，采用直径8mm的螺纹钢在接缝处进行加固 </t>
  </si>
  <si>
    <t xml:space="preserve">详见图1P-PL-03 </t>
  </si>
  <si>
    <t xml:space="preserve">访客室 </t>
  </si>
  <si>
    <t xml:space="preserve">3号隔间 </t>
  </si>
  <si>
    <t xml:space="preserve">公民服务等候区 </t>
  </si>
  <si>
    <t>收发室</t>
  </si>
  <si>
    <t>签证等候区</t>
  </si>
  <si>
    <t>2号隔间</t>
  </si>
  <si>
    <t>1号隔间无障碍通道</t>
  </si>
  <si>
    <t>第二章：砌墙 小计</t>
  </si>
  <si>
    <t>03.00</t>
  </si>
  <si>
    <t>第三章：木工、玻璃、门和防弹玻璃</t>
  </si>
  <si>
    <t>03.01</t>
  </si>
  <si>
    <t>单位ml,50x50 mm方钢框架，出厂为白色涂装</t>
  </si>
  <si>
    <t>收货和安装，含现场安装人工</t>
  </si>
  <si>
    <t>含调平、顶部龙骨固定卡槽、地脚、嵌入墙体和拉结筋</t>
  </si>
  <si>
    <t>现场实际测量尺寸后发厂家生产，产品抵达现场时已进行预涂装，含预埋框架、锁扣件</t>
  </si>
  <si>
    <t>螺栓系统应便于后期维修，框架应适配22mm防弹玻璃</t>
  </si>
  <si>
    <t>通过铁板和螺栓与上下龙骨进行锚固</t>
  </si>
  <si>
    <t xml:space="preserve">用拉结筋嵌入墙内，每侧4根 </t>
  </si>
  <si>
    <t xml:space="preserve">2-2号隔间公众接待 </t>
  </si>
  <si>
    <t xml:space="preserve">3-3号隔间 </t>
  </si>
  <si>
    <t xml:space="preserve">4-前台 </t>
  </si>
  <si>
    <t>03.02</t>
  </si>
  <si>
    <t xml:space="preserve">单位：㎡，符合外交部标准的防弹玻璃，厚22mm  </t>
  </si>
  <si>
    <t xml:space="preserve">价格含生产和运输到安装现场，玻璃具有认证标识和出厂质保 </t>
  </si>
  <si>
    <t xml:space="preserve">含小窗等配件，安装前应对玻璃进行保护，玻璃应覆膜 </t>
  </si>
  <si>
    <t xml:space="preserve">含高强度耐用硅胶密封条、锁扣件和完整安装服务 </t>
  </si>
  <si>
    <t xml:space="preserve">玻璃厚22mm，型号BR-3,符合EN1063标准 </t>
  </si>
  <si>
    <t xml:space="preserve">成都标准应为36mm，参照细部图 </t>
  </si>
  <si>
    <t>03.03</t>
  </si>
  <si>
    <t xml:space="preserve">单位ml,50x50 mm方钢框架，出厂为白色涂装 </t>
  </si>
  <si>
    <t xml:space="preserve">收货和安装，含现场安装人工 </t>
  </si>
  <si>
    <t xml:space="preserve">含调平、顶部龙骨固定卡槽、地脚、嵌入墙体和拉结筋 </t>
  </si>
  <si>
    <t xml:space="preserve">现场实际测量尺寸后发厂家生产，产品抵达现场时已进行预涂装，含预埋框架、锁扣件 </t>
  </si>
  <si>
    <t xml:space="preserve">螺栓系统应便于后期维修，框架应适配10mm+PVB夹层+10mm玻璃安装 </t>
  </si>
  <si>
    <t xml:space="preserve">含玻璃门固定框架，框架颜色白色 </t>
  </si>
  <si>
    <t xml:space="preserve">1-总领事办公室 </t>
  </si>
  <si>
    <t xml:space="preserve">2-总领事办公室和访客室 </t>
  </si>
  <si>
    <t xml:space="preserve">3-会议室 </t>
  </si>
  <si>
    <t>03.04</t>
  </si>
  <si>
    <t xml:space="preserve">单侧内开玻璃门过梁和侧柱 </t>
  </si>
  <si>
    <t xml:space="preserve">型材厚度不低于2mm.含锁扣开孔 </t>
  </si>
  <si>
    <t xml:space="preserve">型材出厂涂装白色，底层镀锌，含完整安装 </t>
  </si>
  <si>
    <t xml:space="preserve">2-会议室  </t>
  </si>
  <si>
    <t>03.05</t>
  </si>
  <si>
    <t xml:space="preserve">单位m2,带50x50 mm方钢框架的玻璃门 </t>
  </si>
  <si>
    <t xml:space="preserve">含把手、锁和钥匙，型材厚度2mm，白色涂装 </t>
  </si>
  <si>
    <t xml:space="preserve">含合页和铁件，应符合消防要 </t>
  </si>
  <si>
    <t xml:space="preserve">图纸编号WG_900-02 </t>
  </si>
  <si>
    <t>3 扇</t>
  </si>
  <si>
    <t xml:space="preserve">图纸 1P-PL-21 </t>
  </si>
  <si>
    <t>03.06</t>
  </si>
  <si>
    <t xml:space="preserve">单位m2,stadip10mm+PVB夹层+10mm玻璃，含安装、锁扣件、密封条等完整配置 </t>
  </si>
  <si>
    <t xml:space="preserve">含生产、运输、收货和安装 </t>
  </si>
  <si>
    <t>10+10 mm</t>
  </si>
  <si>
    <t xml:space="preserve">2-会议室 </t>
  </si>
  <si>
    <t xml:space="preserve">3-等候室和总领事办公室之间 </t>
  </si>
  <si>
    <t xml:space="preserve">图纸 1P-PM-01 和 1P-PM-04  </t>
  </si>
  <si>
    <t>03.07</t>
  </si>
  <si>
    <t xml:space="preserve">单位：扇，内嵌40x40 mm不锈钢方钢的防盗门 </t>
  </si>
  <si>
    <t xml:space="preserve">门扇内嵌60x40的方钢格栅，型材厚度2mm </t>
  </si>
  <si>
    <t xml:space="preserve">门两面贴4mm厚的钢板，格栅间距300 x300 mm,自上而下都保持统一间距 </t>
  </si>
  <si>
    <t xml:space="preserve">含门把手和特制欧标锁芯 </t>
  </si>
  <si>
    <t xml:space="preserve">含6组弹子，1到10组侧向弹子以及1到10组转动凸轮 </t>
  </si>
  <si>
    <t xml:space="preserve">可按权限等级配置钥匙，防钻铬钢弹子 </t>
  </si>
  <si>
    <t xml:space="preserve">多形防撬系统和转动凸轮，凸轮材质为防锈合成钢 </t>
  </si>
  <si>
    <t xml:space="preserve">门整体交付，含安装入墙，门框强度等同于门板加内部格栅的强度 </t>
  </si>
  <si>
    <t xml:space="preserve">型材厚度为2mm的钢制门框 </t>
  </si>
  <si>
    <t xml:space="preserve">配有10个防撬锚点，便于将门框固定到墙上（两侧各四个，过梁两个） </t>
  </si>
  <si>
    <t xml:space="preserve">焊接有4个防盗合页，配备防撬钢螺栓，门板填充聚氨酯 </t>
  </si>
  <si>
    <t xml:space="preserve">宽1050mm的门和符合消防规定的宽950mm的过道门  </t>
  </si>
  <si>
    <t xml:space="preserve">详见图纸 1P-PL-21和 1P-PL-17，除PS4外都是电控锁  </t>
  </si>
  <si>
    <t xml:space="preserve">1-公民服务区走廊PS6  </t>
  </si>
  <si>
    <t xml:space="preserve">2-公区通向访客室的门 PS5 </t>
  </si>
  <si>
    <t xml:space="preserve">3-前台门 PS3  </t>
  </si>
  <si>
    <t xml:space="preserve">4-安检区通向公区的门 PS4 4 </t>
  </si>
  <si>
    <t xml:space="preserve">5-公民服务区 PS2  </t>
  </si>
  <si>
    <t xml:space="preserve">6-签证等候区 PS1  </t>
  </si>
  <si>
    <t xml:space="preserve">防盗门WD_900-01（PS)   </t>
  </si>
  <si>
    <t>6 扇</t>
  </si>
  <si>
    <t>03.08</t>
  </si>
  <si>
    <t xml:space="preserve">单位：扇，总宽1050mm的门和宽950mm的过道门 </t>
  </si>
  <si>
    <t xml:space="preserve">白色平板木门，木板饰面或三聚氰胺膜覆膜，带固定框架，复合门 </t>
  </si>
  <si>
    <t xml:space="preserve">全白，锁具为带把手的简单锁具，带合页和安装套件 </t>
  </si>
  <si>
    <t xml:space="preserve">含安装人工服务、门锁部分的防撞胶条和开门方向的门碰 </t>
  </si>
  <si>
    <t xml:space="preserve">通讯室门 </t>
  </si>
  <si>
    <t xml:space="preserve">公区通往2号内走廊门 </t>
  </si>
  <si>
    <t xml:space="preserve">公区通往1号隔间门 </t>
  </si>
  <si>
    <t xml:space="preserve">公区通往2号隔间门 </t>
  </si>
  <si>
    <t xml:space="preserve">签证区走廊通往1号隔间门 </t>
  </si>
  <si>
    <t xml:space="preserve">签证区走廊通往2号隔间门 </t>
  </si>
  <si>
    <t xml:space="preserve">公民服务区走廊通往3号隔间门 </t>
  </si>
  <si>
    <t xml:space="preserve">公区通往3号隔间门 </t>
  </si>
  <si>
    <t xml:space="preserve">行政办公室门 </t>
  </si>
  <si>
    <t xml:space="preserve">公民服务区通往访客室门 </t>
  </si>
  <si>
    <t xml:space="preserve">总领事助理办公室门 </t>
  </si>
  <si>
    <t xml:space="preserve">WD_900-01 普通门  </t>
  </si>
  <si>
    <t>11扇</t>
  </si>
  <si>
    <t>3.09</t>
  </si>
  <si>
    <t xml:space="preserve">单位：扇，档案室特制门，强度符合EI-30-C5标准，30分钟防火 </t>
  </si>
  <si>
    <t xml:space="preserve">依据消防和疏散图1P-PL-04. </t>
  </si>
  <si>
    <t xml:space="preserve">完整配置，白色涂装，具有中国当地认证 </t>
  </si>
  <si>
    <t xml:space="preserve">档案室 FMZ 1121 </t>
  </si>
  <si>
    <t>1扇</t>
  </si>
  <si>
    <t>3.10</t>
  </si>
  <si>
    <t xml:space="preserve">单位：扇，1.8到2平方米可过人的通风窗，用于火灾时排烟通风，见图N-02  </t>
  </si>
  <si>
    <t xml:space="preserve">含生产、运输和完整安装，参考幕墙形式 </t>
  </si>
  <si>
    <t xml:space="preserve">通风窗正面朝外设有4个风口，分别位于每侧的中心处，手动锁闭 </t>
  </si>
  <si>
    <t xml:space="preserve">尺寸为既有尺寸，大约 1,1 x 1,8 m2 </t>
  </si>
  <si>
    <t xml:space="preserve">疏散楼梯两组 </t>
  </si>
  <si>
    <t xml:space="preserve">总领事助理办公室两组 </t>
  </si>
  <si>
    <t>4扇</t>
  </si>
  <si>
    <t>第三章小计 木工、玻璃、门和安全玻璃</t>
  </si>
  <si>
    <t>04.00</t>
  </si>
  <si>
    <t xml:space="preserve">地面铺装  </t>
  </si>
  <si>
    <t>04.01</t>
  </si>
  <si>
    <t xml:space="preserve">单位：㎡，木地板，硬度C4，暖色，胡桃色，板宽120mm,长1200mm  </t>
  </si>
  <si>
    <t xml:space="preserve">三层木地板，芯层为松木 </t>
  </si>
  <si>
    <t xml:space="preserve">底层为复合基材，面层仿实木，具体纹理由客户基于本案效果图确定 </t>
  </si>
  <si>
    <t xml:space="preserve">锁扣类型中到高等，形式为双槽 </t>
  </si>
  <si>
    <t xml:space="preserve">是公共区域的理想选择，便于清洁和维护 </t>
  </si>
  <si>
    <t xml:space="preserve">具备质量认证，厂家1到3年的质保，板厚15mm </t>
  </si>
  <si>
    <t xml:space="preserve">采用铝扣条，安装含所有的收缝配件，完成面与木地板效果统一  </t>
  </si>
  <si>
    <t xml:space="preserve">踢脚线为铝合金材质，U型，高10mm  </t>
  </si>
  <si>
    <t xml:space="preserve">木地板安装由有资质的专业人员完成，过程中避免使用粘胶，如要用粘合胶，应使用地板品牌方认证的产品 </t>
  </si>
  <si>
    <t xml:space="preserve">踢脚线为白色 </t>
  </si>
  <si>
    <t xml:space="preserve">地面采用微水泥找平并铺设防潮垫后方可安装 </t>
  </si>
  <si>
    <t xml:space="preserve">按本项目图纸上的实际使用面积测量，完整安装 </t>
  </si>
  <si>
    <t xml:space="preserve">含清洁和地面保护，预计6%的额外损耗 </t>
  </si>
  <si>
    <t xml:space="preserve">1总领事办公室 </t>
  </si>
  <si>
    <t xml:space="preserve">2总领事在助理办公室 </t>
  </si>
  <si>
    <t xml:space="preserve">3总领事办公等候室 </t>
  </si>
  <si>
    <t xml:space="preserve">4行政办公室 </t>
  </si>
  <si>
    <t xml:space="preserve">5会议室 </t>
  </si>
  <si>
    <t xml:space="preserve">6签证官办公室 </t>
  </si>
  <si>
    <t xml:space="preserve">7 1号内走廊 </t>
  </si>
  <si>
    <t xml:space="preserve">8签证办公区7人 </t>
  </si>
  <si>
    <t xml:space="preserve">9安检区 </t>
  </si>
  <si>
    <t xml:space="preserve">10前台 </t>
  </si>
  <si>
    <t xml:space="preserve">11收发室 </t>
  </si>
  <si>
    <t xml:space="preserve">12 2号内走廊 </t>
  </si>
  <si>
    <t xml:space="preserve">13通讯室 </t>
  </si>
  <si>
    <t xml:space="preserve">14档案室 </t>
  </si>
  <si>
    <t xml:space="preserve">15储藏间 </t>
  </si>
  <si>
    <t xml:space="preserve">16签证等候区 </t>
  </si>
  <si>
    <t xml:space="preserve">17签证区走廊 </t>
  </si>
  <si>
    <t xml:space="preserve">18 1号隔间（无障碍通道） </t>
  </si>
  <si>
    <t xml:space="preserve">19 2号隔间 </t>
  </si>
  <si>
    <t xml:space="preserve">20 公民服务等候区 </t>
  </si>
  <si>
    <t xml:space="preserve">21签证区和公民服务区走廊 </t>
  </si>
  <si>
    <t xml:space="preserve">22 3号隔间 </t>
  </si>
  <si>
    <t xml:space="preserve">23访客室 </t>
  </si>
  <si>
    <t xml:space="preserve">24 6%的损耗 </t>
  </si>
  <si>
    <t>04.02</t>
  </si>
  <si>
    <t xml:space="preserve">单位 ：㎡，本案整个地面找平层，用于隐藏线缆安装造成的不平整、原始地面的瑕疵 </t>
  </si>
  <si>
    <t xml:space="preserve">使整个地面达到完全平整的状态 </t>
  </si>
  <si>
    <t xml:space="preserve">找平层厚50mm，待砌墙完成后施工 </t>
  </si>
  <si>
    <t xml:space="preserve">具备相应的质量认证，拌和比例视水泥规格现场决定 </t>
  </si>
  <si>
    <t xml:space="preserve">本项找平不能替代木地板铺装前的微水泥找平 </t>
  </si>
  <si>
    <t xml:space="preserve">20x20规格的3mm钢丝网 </t>
  </si>
  <si>
    <t xml:space="preserve">整个领馆区 </t>
  </si>
  <si>
    <t>第四章小计 地面平整和铺装</t>
  </si>
  <si>
    <t>05.00</t>
  </si>
  <si>
    <t xml:space="preserve">第五章 吊顶 </t>
  </si>
  <si>
    <t>05.01</t>
  </si>
  <si>
    <t xml:space="preserve">单位：平方米，厚15mm的防潮纸面石膏板（绿色），当地品牌  </t>
  </si>
  <si>
    <t xml:space="preserve">具备质量认证，边缘整齐的镀锌轻钢龙骨石膏板 </t>
  </si>
  <si>
    <t xml:space="preserve">内部横向和纵向主骨T45mm，间距60cm  </t>
  </si>
  <si>
    <t xml:space="preserve">主副骨不同层，采用8mm吊杆进行锚固，吊杆间距980mm </t>
  </si>
  <si>
    <t xml:space="preserve">预留照明、出风格栅、进风格栅、灭火喷头位置 </t>
  </si>
  <si>
    <t xml:space="preserve">预留吊顶四周与幕墙的连接 </t>
  </si>
  <si>
    <t xml:space="preserve">预留空调检修口、烟雾报警器、吊顶与门框的连接 </t>
  </si>
  <si>
    <t xml:space="preserve">预留吊顶与办公室玻璃门、墙及其他部件的连接 </t>
  </si>
  <si>
    <t xml:space="preserve">含调平、接缝处理、螺杆连接、平整、各类设施接口标注 </t>
  </si>
  <si>
    <t xml:space="preserve">15mm厚防潮吊顶板，安装在墙上方预装的龙骨框架上 </t>
  </si>
  <si>
    <t xml:space="preserve">固定方式取决于龙骨框架和顶面框架的固定形式，含材料、安装、脚手架和相应配件 </t>
  </si>
  <si>
    <t xml:space="preserve">按排测量，不扣除开孔，预计6%的损耗 </t>
  </si>
  <si>
    <t xml:space="preserve">吊片间距1m，辅助放线、连接配件以及接缝处胶带和填缝 </t>
  </si>
  <si>
    <t xml:space="preserve">脚手架安装和拆除，按NTE-RTC完成，扣除大于2㎡的开孔 </t>
  </si>
  <si>
    <t xml:space="preserve">档案室采用红色阻燃吊顶，墙上方和吊顶之间空隙采用同样的材料进行封闭 </t>
  </si>
  <si>
    <t xml:space="preserve">全顶采用45mm厚的矿岩棉板进行隔音，含完整安装和测试 </t>
  </si>
  <si>
    <t xml:space="preserve">测试隔间之间的隔音效果 </t>
  </si>
  <si>
    <t>3总领事办公等候室</t>
  </si>
  <si>
    <t xml:space="preserve">9安检区  </t>
  </si>
  <si>
    <t xml:space="preserve">14 档案室（增加灭火装置） </t>
  </si>
  <si>
    <t xml:space="preserve">顶22.23+嵌板12.72  </t>
  </si>
  <si>
    <t xml:space="preserve">第五章小计  </t>
  </si>
  <si>
    <t>06.00</t>
  </si>
  <si>
    <t xml:space="preserve">第六章 石膏压光、乳胶漆 </t>
  </si>
  <si>
    <t>06.01</t>
  </si>
  <si>
    <t xml:space="preserve">单位：㎡，抹灰和压光 </t>
  </si>
  <si>
    <t xml:space="preserve">立面石膏抹灰和抹面 </t>
  </si>
  <si>
    <t xml:space="preserve">人工抹子抹平，遇到材料或厂家规格不一致、过梁处、或是与顶部框架侧面相接处都应挂网 </t>
  </si>
  <si>
    <t xml:space="preserve">网布为5X5mm的玻璃纤维布，幅宽不低于50cm，搭接宽度不小于15cm </t>
  </si>
  <si>
    <t xml:space="preserve">PP、L型镀锌钢冲孔护角 </t>
  </si>
  <si>
    <t xml:space="preserve">根据NTE/RPG10要求进行底层清理和湿润 </t>
  </si>
  <si>
    <t xml:space="preserve">未扣减门洞测量 </t>
  </si>
  <si>
    <t xml:space="preserve">行政办公室（仅2面新砌墙） </t>
  </si>
  <si>
    <t xml:space="preserve">公民服务区走廊 </t>
  </si>
  <si>
    <t xml:space="preserve">安检区 </t>
  </si>
  <si>
    <t xml:space="preserve">前台 </t>
  </si>
  <si>
    <t xml:space="preserve">签证等候区 </t>
  </si>
  <si>
    <t xml:space="preserve">签证区走廊 </t>
  </si>
  <si>
    <t xml:space="preserve">2号隔间 </t>
  </si>
  <si>
    <t xml:space="preserve">通讯室 </t>
  </si>
  <si>
    <t xml:space="preserve">档案室 </t>
  </si>
  <si>
    <t xml:space="preserve">2号内走廊 </t>
  </si>
  <si>
    <t xml:space="preserve">签证办公区 </t>
  </si>
  <si>
    <t xml:space="preserve">消防箱 </t>
  </si>
  <si>
    <t xml:space="preserve">签证办公区立柱面 </t>
  </si>
  <si>
    <t xml:space="preserve">1号内走廊 </t>
  </si>
  <si>
    <t xml:space="preserve">签证官办公室 </t>
  </si>
  <si>
    <t xml:space="preserve">会议室 </t>
  </si>
  <si>
    <t xml:space="preserve">总领事办公室 </t>
  </si>
  <si>
    <t xml:space="preserve">总领事办公等候室 </t>
  </si>
  <si>
    <t xml:space="preserve">储藏间 </t>
  </si>
  <si>
    <t>06.02</t>
  </si>
  <si>
    <t xml:space="preserve">单位：㎡，抹灰和压光，水平投影，吊顶m2,  </t>
  </si>
  <si>
    <t xml:space="preserve">人工抹子抹平，遇到材料或供砖厂家不一致、过梁处、或是与顶部框架侧面相接处都应挂网 </t>
  </si>
  <si>
    <t xml:space="preserve">L型镀锌钢冲孔护角 </t>
  </si>
  <si>
    <t>23访客室</t>
  </si>
  <si>
    <t>06.03</t>
  </si>
  <si>
    <t xml:space="preserve">单位：㎡，丙烯酸基层，方便后期涂刷乳胶漆，完整涂刷  </t>
  </si>
  <si>
    <t xml:space="preserve">立面面积 </t>
  </si>
  <si>
    <t xml:space="preserve">行政办公室（仅2面新砌墙) </t>
  </si>
  <si>
    <t xml:space="preserve">签证区和公民服务区走廊 </t>
  </si>
  <si>
    <t>档案室</t>
  </si>
  <si>
    <t>2号内走廊</t>
  </si>
  <si>
    <t>签证办公区</t>
  </si>
  <si>
    <t>消防箱</t>
  </si>
  <si>
    <t>签证办公区立柱面</t>
  </si>
  <si>
    <t>1号内走廊</t>
  </si>
  <si>
    <t>签证官办公室</t>
  </si>
  <si>
    <t>总领事办公室</t>
  </si>
  <si>
    <t>总领事办公等候室</t>
  </si>
  <si>
    <t>储藏间</t>
  </si>
  <si>
    <t>水平面积</t>
  </si>
  <si>
    <t>1总领事办公室</t>
  </si>
  <si>
    <t>2总领事在助理办公室</t>
  </si>
  <si>
    <t>4行政办公室</t>
  </si>
  <si>
    <t>5会议室</t>
  </si>
  <si>
    <t>6签证官办公室</t>
  </si>
  <si>
    <t>7 1号内走廊</t>
  </si>
  <si>
    <t>10前台</t>
  </si>
  <si>
    <t>11收发室</t>
  </si>
  <si>
    <t>12 2号内走廊</t>
  </si>
  <si>
    <t>14档案室</t>
  </si>
  <si>
    <t>15储藏间</t>
  </si>
  <si>
    <t>16签证等候区</t>
  </si>
  <si>
    <t>17签证区走廊</t>
  </si>
  <si>
    <t>18 1号隔间（无障碍通道）</t>
  </si>
  <si>
    <t>06.04</t>
  </si>
  <si>
    <t xml:space="preserve">单位：㎡，白色乳胶漆，基于VALPSAR品牌选色或类似颜色 </t>
  </si>
  <si>
    <t xml:space="preserve">无毒环保漆，经质量认证，完整涂刷 </t>
  </si>
  <si>
    <t xml:space="preserve">包括家具安装后需要补漆的部分 </t>
  </si>
  <si>
    <t>行政办公室（仅2面新砌墙)</t>
  </si>
  <si>
    <t>签证区和公民服务区走廊</t>
  </si>
  <si>
    <t>访客室</t>
  </si>
  <si>
    <t>3号隔间</t>
  </si>
  <si>
    <t>公民服务等候区</t>
  </si>
  <si>
    <t>安检区</t>
  </si>
  <si>
    <t>前台</t>
  </si>
  <si>
    <t>签证区走廊</t>
  </si>
  <si>
    <t>通讯室</t>
  </si>
  <si>
    <t xml:space="preserve">水平面积 </t>
  </si>
  <si>
    <t xml:space="preserve">16签证等候区  </t>
  </si>
  <si>
    <t xml:space="preserve">第六章小计 </t>
  </si>
  <si>
    <t>07.00</t>
  </si>
  <si>
    <t xml:space="preserve">第七章 空调 </t>
  </si>
  <si>
    <t>07.01</t>
  </si>
  <si>
    <t xml:space="preserve">吊顶施工前重装空调 </t>
  </si>
  <si>
    <t xml:space="preserve">按照设计图上的进风和出风口位置安装，详见图1P-PL-19和20 </t>
  </si>
  <si>
    <t xml:space="preserve">含新增和变更的通风管道，清理或重置风机盘管 </t>
  </si>
  <si>
    <t xml:space="preserve">完整安装和运行测试，布线参考图EM-06 </t>
  </si>
  <si>
    <t xml:space="preserve">包含图EM-06中AL1-KT1的走线布置，完整安装并测试 </t>
  </si>
  <si>
    <t xml:space="preserve">根据图纸重新布置温控器位置 </t>
  </si>
  <si>
    <t xml:space="preserve">断路器、检修口、电线保护、安装、专业人工、质保、图纸和计算均包含在内 </t>
  </si>
  <si>
    <t xml:space="preserve">需交由写字楼物业审核 </t>
  </si>
  <si>
    <t xml:space="preserve">据图重装机器 </t>
  </si>
  <si>
    <t xml:space="preserve">电气管道重新布置 </t>
  </si>
  <si>
    <t xml:space="preserve">风口和检修口 </t>
  </si>
  <si>
    <t xml:space="preserve">吊顶上安装风口格栅和检修口 </t>
  </si>
  <si>
    <t xml:space="preserve">温控器布置安装 </t>
  </si>
  <si>
    <t>综合价格</t>
  </si>
  <si>
    <t>07.02</t>
  </si>
  <si>
    <t xml:space="preserve">单位：台，通讯室单独安装能效等级A级的分体式空调 </t>
  </si>
  <si>
    <t xml:space="preserve">含外机、吊顶上布管 </t>
  </si>
  <si>
    <t>按照物业的建议安装外机，保证外立面美观</t>
  </si>
  <si>
    <t>功率不低于3000W，2.5P，完整安装并测试运行</t>
  </si>
  <si>
    <t>格力空调，2.5P，中高档</t>
  </si>
  <si>
    <t xml:space="preserve">外接加长管道米数 </t>
  </si>
  <si>
    <t xml:space="preserve">总领事办公室加固 </t>
  </si>
  <si>
    <t>可变价格</t>
  </si>
  <si>
    <t xml:space="preserve">第七章小计 </t>
  </si>
  <si>
    <t>08.00</t>
  </si>
  <si>
    <t xml:space="preserve">第八章 消防设施 </t>
  </si>
  <si>
    <t>08.01</t>
  </si>
  <si>
    <t xml:space="preserve">单位：ml，按照当地规范布设合格的镀锌管，含45度和90度弯头  </t>
  </si>
  <si>
    <t xml:space="preserve">详见图S-02，管道自大楼XL-1,XL-2和XL-3接出  </t>
  </si>
  <si>
    <t xml:space="preserve">价格包含完整安装和水压测试 </t>
  </si>
  <si>
    <t xml:space="preserve">含管道和水带连接、调整和螺栓紧固 </t>
  </si>
  <si>
    <t xml:space="preserve">从XL-1接出，断面DN65 </t>
  </si>
  <si>
    <t xml:space="preserve">从XL-2接出，断面DN65 </t>
  </si>
  <si>
    <t xml:space="preserve">从XL-3接出，断面DN65 </t>
  </si>
  <si>
    <t>08.02</t>
  </si>
  <si>
    <t xml:space="preserve">单位：个，消防箱（消防水带）45mmx15 m，灭火器 </t>
  </si>
  <si>
    <t xml:space="preserve">消防箱（BIE），表面可开启，内部为55x70x16 cm铁皮柜，白色涂装 </t>
  </si>
  <si>
    <t xml:space="preserve">箱门为封闭式箱门，白色，与大楼既有形式相同 </t>
  </si>
  <si>
    <t xml:space="preserve">带锁、阀门、压力表、三种出水形式的喷嘴、支架配件 </t>
  </si>
  <si>
    <t xml:space="preserve">水带直径45mm，长15m  </t>
  </si>
  <si>
    <t xml:space="preserve">箱门上用中英文标注：仅消防员使用，也可按写字楼既有的形式用不锈钢板标注 </t>
  </si>
  <si>
    <t xml:space="preserve">根据成都现行规范和政府批准的消防方案生产 </t>
  </si>
  <si>
    <t xml:space="preserve">尺寸应保证水带的快速有效展开 </t>
  </si>
  <si>
    <t xml:space="preserve">小窗为40x40cm的透明窗，内部可视 </t>
  </si>
  <si>
    <t xml:space="preserve">通过合页或竖向插销开合，不采用破除玻璃的形式 </t>
  </si>
  <si>
    <t xml:space="preserve">标识应清晰，颜色为红色， 21/2"球阀，接口变径为11/2" </t>
  </si>
  <si>
    <t xml:space="preserve">便于水带连接，水带规格为 1"1/2，水带通长 </t>
  </si>
  <si>
    <t xml:space="preserve">材质为聚酯材料，橡胶内衬，两端为storz接头 </t>
  </si>
  <si>
    <t xml:space="preserve">水枪头为1/2"圆截锥体铜制水枪头 </t>
  </si>
  <si>
    <t xml:space="preserve">应清晰标示并保证其前方1㎡范围内没有其他杂物，便于拿取 </t>
  </si>
  <si>
    <t xml:space="preserve">室外设有带节流阀的21/2" 双出口消火栓 </t>
  </si>
  <si>
    <t xml:space="preserve">可供两根消防水带同时使用 </t>
  </si>
  <si>
    <t xml:space="preserve">详见消防方案图S-02  </t>
  </si>
  <si>
    <t xml:space="preserve">含两个MF/ABC 5KG灭火器，完整安装消防箱并经过消防部门验收认证 </t>
  </si>
  <si>
    <t>08.03</t>
  </si>
  <si>
    <t xml:space="preserve">单位：ml，吊顶内水管安装，含喷淋头 </t>
  </si>
  <si>
    <t xml:space="preserve">符合当地规范要求的镀锌钢管，防锈喷涂，对既有水管进行重新布置 </t>
  </si>
  <si>
    <t xml:space="preserve">对向下的喷头进行改造，根据本案布局增加喷头 </t>
  </si>
  <si>
    <t xml:space="preserve">完整安装并测试，详见图S-01和S-02，据图测算 </t>
  </si>
  <si>
    <t>08.04</t>
  </si>
  <si>
    <t xml:space="preserve">单位：个，喷淋头安装，应符合当地标准，含物业内部规范要求的白色圆盖 </t>
  </si>
  <si>
    <t xml:space="preserve">本项不含管道 </t>
  </si>
  <si>
    <t xml:space="preserve">含安装在吊顶上的喷淋头，盖子的高度与屋顶高度一致 </t>
  </si>
  <si>
    <t xml:space="preserve">按照图 1P-PL-20和S-01进行安装  </t>
  </si>
  <si>
    <t>08.05</t>
  </si>
  <si>
    <t xml:space="preserve">单位：个，常规光热探测器 </t>
  </si>
  <si>
    <t xml:space="preserve">烟雾和高温光热探测器（A级），配有两个指示灯 </t>
  </si>
  <si>
    <t xml:space="preserve">2根连接线，设备符合EN 54-7和EN-54-5标准，经LPCB认证 </t>
  </si>
  <si>
    <t xml:space="preserve">完整安装，含连接辅料、配件 </t>
  </si>
  <si>
    <t xml:space="preserve">探测器 </t>
  </si>
  <si>
    <t>08.06</t>
  </si>
  <si>
    <t xml:space="preserve">单位：ml，耐火电线， 2x1,5mm2 (AS+) </t>
  </si>
  <si>
    <t xml:space="preserve">软铜线，耐火，2根1.5㎡铜芯  </t>
  </si>
  <si>
    <t>SZ1-K (AS+)或RZ1-K(AS+)云母，使用场合0.6/1 KV，硅胶或XLPE云母带耐火层，外护为聚烯烃材质</t>
  </si>
  <si>
    <t xml:space="preserve">不含卤素，不助燃，有毒气体释放量低，零腐蚀性气体 </t>
  </si>
  <si>
    <t xml:space="preserve">采用护套不含卤素M-20的波纹管安装，电线按UNE211025规范设计，同时符合UNE-EN 50200规范  </t>
  </si>
  <si>
    <t xml:space="preserve">完整安装并连接，具备认证且经过运行测试 </t>
  </si>
  <si>
    <t xml:space="preserve">详见图DE-02 </t>
  </si>
  <si>
    <t>08.07</t>
  </si>
  <si>
    <t xml:space="preserve">单位：台，内置扬声器的报警器，完整安装并测试运行 </t>
  </si>
  <si>
    <t xml:space="preserve">根据图纸和市消防局相应规范 </t>
  </si>
  <si>
    <t xml:space="preserve">报警器 </t>
  </si>
  <si>
    <t xml:space="preserve">单位ml，与8.06类似的电缆 </t>
  </si>
  <si>
    <t>08.08</t>
  </si>
  <si>
    <t xml:space="preserve">单位：处，消防或疏散通道区域外力装置连接 </t>
  </si>
  <si>
    <t xml:space="preserve">报警器开关、报警器按键装置 </t>
  </si>
  <si>
    <t xml:space="preserve">详见图DE-02  </t>
  </si>
  <si>
    <t>08.09</t>
  </si>
  <si>
    <t xml:space="preserve">单位：处，常规消防中心 2区 </t>
  </si>
  <si>
    <t xml:space="preserve">2区火灾预警微处理中心，可用钥匙开启 </t>
  </si>
  <si>
    <t xml:space="preserve">配有2条探测回路，2条疏散监视通道，火灾继电器（一般报警）和一般故障继电器 </t>
  </si>
  <si>
    <t xml:space="preserve">辅助输出24 Vcc，电池容量12V-7 Ah、操作键盘、leds报警指示 </t>
  </si>
  <si>
    <t xml:space="preserve">用于监控整个系统，设备应符合EN 54.2 和4.的要求，完整安装 </t>
  </si>
  <si>
    <t xml:space="preserve">含相应的连接和配件，按成都当地的要求安装具备相关认证的系统 </t>
  </si>
  <si>
    <t xml:space="preserve">配电箱旁边的消防中心 </t>
  </si>
  <si>
    <t>08.10</t>
  </si>
  <si>
    <t xml:space="preserve">单位：个，应急灯标识，含疏散线路指示 </t>
  </si>
  <si>
    <t xml:space="preserve">以及紧急出口应急照明灯，详见施工图 </t>
  </si>
  <si>
    <t xml:space="preserve">紧急出口 </t>
  </si>
  <si>
    <t xml:space="preserve">疏散标志 </t>
  </si>
  <si>
    <t xml:space="preserve">顶面应急灯 </t>
  </si>
  <si>
    <t>08.11</t>
  </si>
  <si>
    <t xml:space="preserve">单位：处，火灾疏散平面图 290 x120 mm，刻在金属板上 </t>
  </si>
  <si>
    <t xml:space="preserve">公区1号疏散方向 </t>
  </si>
  <si>
    <t xml:space="preserve">公区2号疏散方向 </t>
  </si>
  <si>
    <t>08.12</t>
  </si>
  <si>
    <t xml:space="preserve">单位：个，5kg手持灭火器，钢筒 </t>
  </si>
  <si>
    <t xml:space="preserve">CO2灭火器，5kg灭火剂，灭火等级89B,配有支架和喷射软管 </t>
  </si>
  <si>
    <t xml:space="preserve">筒身为钢质，喷涂抗UV聚酯涂料，总重约14kg  </t>
  </si>
  <si>
    <t>符合UNE EN-3标准，具有CE标识，经AENOR认证，完整安装，以实际安装数量为准</t>
  </si>
  <si>
    <t xml:space="preserve">签证区公民服务区走廊 </t>
  </si>
  <si>
    <t xml:space="preserve">签证区走廊消防柜 </t>
  </si>
  <si>
    <t xml:space="preserve">公区消防柜 </t>
  </si>
  <si>
    <t xml:space="preserve">签证官办公室消防柜 </t>
  </si>
  <si>
    <t>08.13</t>
  </si>
  <si>
    <t xml:space="preserve">政府消防部门现场验收（与项目消防方案无关） </t>
  </si>
  <si>
    <t xml:space="preserve">第八章小计  </t>
  </si>
  <si>
    <t>09.00</t>
  </si>
  <si>
    <t xml:space="preserve">第九章 电气设施  </t>
  </si>
  <si>
    <t>09.01</t>
  </si>
  <si>
    <t xml:space="preserve">单位：个，低压总配电箱，缩写AL1  </t>
  </si>
  <si>
    <t xml:space="preserve">详见图IN-007 EM-01, EM-02, EM-03, EM-04, EM-05, EM-06 和  IN-004. </t>
  </si>
  <si>
    <t xml:space="preserve">图上标注为AL1，领馆低压总配电箱 </t>
  </si>
  <si>
    <t xml:space="preserve">现场既有金属柜，应根据图纸和设计进行重新布置 </t>
  </si>
  <si>
    <t xml:space="preserve">采用SCHNEIDER, ABB或同等符合标准的材料 </t>
  </si>
  <si>
    <t xml:space="preserve">按照设计和招标文件的要求进行拆、装，预留30%的空间 </t>
  </si>
  <si>
    <t xml:space="preserve">内部布线槽、进出线接线柱、防剪部件、走线图和辅材 </t>
  </si>
  <si>
    <t xml:space="preserve">配电箱完整安装、测试、调试运行 </t>
  </si>
  <si>
    <t xml:space="preserve">包括一定比例的辅材和人工，用塑料密封袋将图纸放在箱门背后便于维修使用 </t>
  </si>
  <si>
    <t xml:space="preserve">含所有的空调、照明、插座、副箱PD1和通讯室的ALUPS线路 </t>
  </si>
  <si>
    <t xml:space="preserve">如有必要，可将空调系统线路单独组装在一个配电箱内 </t>
  </si>
  <si>
    <t xml:space="preserve">该配电箱也包含在内 </t>
  </si>
  <si>
    <t>签证区走廊，配电箱 AL1</t>
  </si>
  <si>
    <r>
      <rPr>
        <b/>
        <sz val="8"/>
        <rFont val="宋体"/>
        <charset val="134"/>
        <scheme val="minor"/>
      </rPr>
      <t>单位：个，</t>
    </r>
    <r>
      <rPr>
        <b/>
        <sz val="8"/>
        <color rgb="FFFF0000"/>
        <rFont val="宋体"/>
        <charset val="134"/>
        <scheme val="minor"/>
      </rPr>
      <t xml:space="preserve"> </t>
    </r>
    <r>
      <rPr>
        <b/>
        <sz val="8"/>
        <rFont val="宋体"/>
        <charset val="134"/>
        <scheme val="minor"/>
      </rPr>
      <t>通讯室名为 ALUPS 的低压/低压二级配电箱。</t>
    </r>
  </si>
  <si>
    <t>参见图纸IN-007 EM-01, EM-02, EM-03, EM-04, EM-05, EM-06 和图纸 IN-004.</t>
  </si>
  <si>
    <t>图纸中称为 ALUPS 的二级配电箱、受保护系统箱、计算机网络、安全</t>
  </si>
  <si>
    <t>按照电器项目、设计文件、图纸，符合设计文件相应标准，采用SCHNEIDER, ABB或同等符合标准的材料，</t>
  </si>
  <si>
    <t>安装一个新的配电箱，内含所有新电路，</t>
  </si>
  <si>
    <t>按照设计和招标文件的要求进行拆、装，预留30%的空间</t>
  </si>
  <si>
    <t>内部布线槽、进出线接线柱、防剪部件、走线图和辅材</t>
  </si>
  <si>
    <t>能让设备完成安装、测试、调试、认证并运行。</t>
  </si>
  <si>
    <t>包括一定比例的辅材和人工，</t>
  </si>
  <si>
    <t>用塑料密封袋将图纸放在箱门背后便于维修使用</t>
  </si>
  <si>
    <t>09.02</t>
  </si>
  <si>
    <t>单位：米, RZ1-K (AS) 0.6/1kV Cca-s1b 线束，d1. 3G1.5 mm2</t>
  </si>
  <si>
    <t>单相电路，安装 RZ1-K (AS) 0.6 / 1kV CPR Cca-s1b铜线。0.6/1kV（F+N+TT）截面3x1.5 mm2的d1.a1线</t>
  </si>
  <si>
    <t>0.6/1kV截面（F+N+TT）的3x1.5 mm2 D1.a1线，耐火阻燃，</t>
  </si>
  <si>
    <t>符合 CPR 305/2011 法规和 EN 50575 标准规定的建筑产品分类标准，</t>
  </si>
  <si>
    <r>
      <rPr>
        <sz val="8"/>
        <color theme="1"/>
        <rFont val="宋体"/>
        <charset val="134"/>
        <scheme val="minor"/>
      </rPr>
      <t>包括接线盒、电源插座、支架、辅材。以</t>
    </r>
    <r>
      <rPr>
        <sz val="8"/>
        <rFont val="宋体"/>
        <charset val="134"/>
        <scheme val="minor"/>
      </rPr>
      <t>实际测量安装、测试的长度为准</t>
    </r>
    <r>
      <rPr>
        <sz val="8"/>
        <color theme="1"/>
        <rFont val="宋体"/>
        <charset val="134"/>
        <scheme val="minor"/>
      </rPr>
      <t xml:space="preserve">。 </t>
    </r>
  </si>
  <si>
    <t>根据实际情况安装在托盘上方或管道下方，包括按REBT 中规定的直径按比例安装的管道部分。</t>
  </si>
  <si>
    <t>背板和管道按成都当地标准安装，但需与西班牙标准类似。</t>
  </si>
  <si>
    <t>领馆</t>
  </si>
  <si>
    <t>09.03.1</t>
  </si>
  <si>
    <t>单位：米,RZ1-K (AS) 0,6/1kV  CPR Cca-s1b线束, d1. 3G2.5 mm2.</t>
  </si>
  <si>
    <t xml:space="preserve">单相电路，安装 RZ1-K (AS) 0.6 / 1kV CPR Cca-s1b铜电缆。 0.6/1kV（F+N+TT）部分3x2.5 mm2的d1.a1线 </t>
  </si>
  <si>
    <t>0.6/1kV截面（F+N+TT）的3x2.5 mm2D1.a1线，耐火阻燃，符合 CPR 305/2011 法规和 EN 50575 标准规定的建筑产品分类标准，</t>
  </si>
  <si>
    <t>包括接线盒、电源插座、产品分类支架、辅材部分。</t>
  </si>
  <si>
    <t>以实际测量安装、测试的长度为准。</t>
  </si>
  <si>
    <t>包括一定比例的辅材和人工。</t>
  </si>
  <si>
    <t>09.03.2</t>
  </si>
  <si>
    <t>单位：米,RZ1-K (AS) 0,6/1kV  CPR Cca-s1b线束, d1. 4G2.5 mm2.</t>
  </si>
  <si>
    <t>单相电路，安装 RZ1-K (AS) 0.6 / 1kV CPR Cca-s1b铜线。0.6/1kV截面（F+N+TT）的3x5 mm2 d1.a1线，</t>
  </si>
  <si>
    <t>不燃性材料，较低烟雾排放及不透明度，符合 CPR 305/2011 法规和 EN 50575 标准规定的建筑产品分类标准，</t>
  </si>
  <si>
    <t>包括接线盒、电源插座、产品分类支架、辅材比例部分。</t>
  </si>
  <si>
    <t>09.03</t>
  </si>
  <si>
    <t>单位：米，200 x 100 mm电缆槽背板或中国市场上的类似背板，细节详见 IN-004 号图纸</t>
  </si>
  <si>
    <t>提供并安装一段电缆槽格栅背板，品牌PEMSA或成都当地市场上的同类品牌，</t>
  </si>
  <si>
    <t xml:space="preserve">由直径至少 5.0 mm的碳钢棒焊接而成，符合 UNE 10016-2:94 标准 </t>
  </si>
  <si>
    <t>近似 UNE-EN ISO 16120 标准，尺寸为 200x100mm （根据电气工程项目）长度为 3 米，</t>
  </si>
  <si>
    <t>带安全边缘，有E90 耐火测试证书，符合DIN 4102-12 标准，带AENOR的N标志，</t>
  </si>
  <si>
    <t>符合 UNE-EN-ISO-2081 标准的热浸镀锌表面处理，不含六价铬。</t>
  </si>
  <si>
    <t>含OMEGA或原装PEMSA加强型支架的相应部分，再或当地市场上类似产品。接地线、与配电箱及其他必要附件连接。</t>
  </si>
  <si>
    <t>包括 16 mm2 Cu（铜）裸导线。全部符合 UNE-EN-61537 标准，按AENOR 的 第N条执行标准。</t>
  </si>
  <si>
    <t>以实际测量安装、测试的长度为准。。相应辅助工具及人工包含在内。</t>
  </si>
  <si>
    <t>09.4.</t>
  </si>
  <si>
    <t>单位：米,RZ1-K (AS) 0,6/1kV  CPR Cca-s1b结构线束, d1. 5G 4 mm2.</t>
  </si>
  <si>
    <t>三相电路安装 RZ1-K (AS) 0.6 / 1kV CPR Cca-s1b铜电缆。0.6/1kV 截面(F+N+TT)的5G x 4 mm2 d1线，</t>
  </si>
  <si>
    <t>材料防火阻燃</t>
  </si>
  <si>
    <t xml:space="preserve">符合 CPR 305/2011 法规和 EN 50575 标准规定的建筑产品分类标准， </t>
  </si>
  <si>
    <t>包括接线盒、电源插座、产品分类支架、小型设备的比例部分。以实际测量安装、测试的长度为准。</t>
  </si>
  <si>
    <t xml:space="preserve">根据实际情况安装在托盘上方或管道下方，包括按REBT 中规定的直径按比例安装的管道部分 </t>
  </si>
  <si>
    <t>09.05</t>
  </si>
  <si>
    <t>单位：米,RZ1-K (AS) 0,6/1kV  CPR Cca-s1b结构线束, d1. 5G 6 mm2.</t>
  </si>
  <si>
    <t xml:space="preserve">三相电路安装 RZ1-K (AS) 0.6 / 1kV CPR Cca-s1b铜电缆。0.6/1kV 截面(F+N+TT)的5G x 6 mm2 d1线， </t>
  </si>
  <si>
    <t xml:space="preserve">根据实际情况安装在背板上方或管道下方，包括按REBT 中规定的直径按比例安装的管道部分  </t>
  </si>
  <si>
    <t>09.06</t>
  </si>
  <si>
    <t>单位：米,RZ1-K (AS) 0,6/1kV  CPR Cca-s1b结构线束, d1. 5G 10 mm2.</t>
  </si>
  <si>
    <t xml:space="preserve">三相电路安装 RZ1-K (AS) 0.6 / 1kV CPR Cca-s1b铜电缆。 0.6/1kV截面(F+N+TT) 5G x 10 mm2 d1线，  </t>
  </si>
  <si>
    <t xml:space="preserve">根据实际情况安装在背板上方或管道下方，包括按REBT 中规定的直径按比例安装的管道部分 </t>
  </si>
  <si>
    <t>09.07</t>
  </si>
  <si>
    <t>单位：米,RZ1-K (AS) 0,6/1kV  CPR Cca-s1b结构线束, d1. 1x50  mm2.</t>
  </si>
  <si>
    <t xml:space="preserve">三相电路安装 RZ1-K (AS) 0.6 / 1kV CPR Cca-s1b铜电缆。0.6/1kV截面(F+N+TT) 1x50 mm2 d1线， </t>
  </si>
  <si>
    <t>托盘和管道按成都当地标准安装，但需与西班牙标准类似。</t>
  </si>
  <si>
    <t>从主配电箱接出线束加长情况。</t>
  </si>
  <si>
    <t>09.08</t>
  </si>
  <si>
    <r>
      <rPr>
        <b/>
        <sz val="8"/>
        <color theme="1"/>
        <rFont val="宋体"/>
        <charset val="134"/>
        <scheme val="minor"/>
      </rPr>
      <t>单位：个， 日常照明点。 LED 照明，颜色3000K（暖色）。可调节射灯， NVC品牌或同等级品牌，</t>
    </r>
    <r>
      <rPr>
        <b/>
        <sz val="8"/>
        <color rgb="FFFF0000"/>
        <rFont val="宋体"/>
        <charset val="134"/>
        <scheme val="minor"/>
      </rPr>
      <t xml:space="preserve"> </t>
    </r>
  </si>
  <si>
    <t>7.5 瓦至 12 瓦，白色。直径 73 mm，反光罩嵌入灯具中，配优质电阻。</t>
  </si>
  <si>
    <t>主开关在配电箱内，配电箱里不包括整流器和调压器。</t>
  </si>
  <si>
    <t>产品包括配电盘的线路比例部分，由格栅背板和/或柔性绝缘管制成，防护等级为 7 级</t>
  </si>
  <si>
    <t>无卤素，SZ1/RZ1 0.6/ 1 kv和/或 h07 Z1.K无卤素灯，</t>
  </si>
  <si>
    <t xml:space="preserve">（符合 CPR 305/2011 法规和 EN 50575 标准规定的建筑产品分类标准）   </t>
  </si>
  <si>
    <t xml:space="preserve">检修口和接线盒、接线端口等。能让设备完全安装、测试、调试、认证并投入运行。   </t>
  </si>
  <si>
    <t>1 总领事办公室</t>
  </si>
  <si>
    <t>2 总领事助理办公室</t>
  </si>
  <si>
    <t>3 总领事办公等候室</t>
  </si>
  <si>
    <t>4 行政领事办公室</t>
  </si>
  <si>
    <t>5 多功能会议室</t>
  </si>
  <si>
    <t>6 签证官办公室2</t>
  </si>
  <si>
    <t>7 动线1</t>
  </si>
  <si>
    <t>8 签证办公区7人</t>
  </si>
  <si>
    <t>9 安检区</t>
  </si>
  <si>
    <t xml:space="preserve">10 领馆前台接待 </t>
  </si>
  <si>
    <t>11 收发室</t>
  </si>
  <si>
    <t>12 内动线2</t>
  </si>
  <si>
    <t>13 通讯室</t>
  </si>
  <si>
    <t>14 档案室</t>
  </si>
  <si>
    <t>15 储物间</t>
  </si>
  <si>
    <t>16 签证处等候室</t>
  </si>
  <si>
    <t>17 签证处动线区</t>
  </si>
  <si>
    <t>18 签证室1无障碍通道</t>
  </si>
  <si>
    <t>19 签证室2</t>
  </si>
  <si>
    <t>20 公民服务处等候区</t>
  </si>
  <si>
    <t>21 签证处动线区</t>
  </si>
  <si>
    <t>22 签证室3</t>
  </si>
  <si>
    <t>23 sala visitas 会客室</t>
  </si>
  <si>
    <t>24 替换灯具</t>
  </si>
  <si>
    <t>09.09</t>
  </si>
  <si>
    <t>单位：米,线形 LED 灯，嵌入 U 型灯槽，配有白色扩散器。</t>
  </si>
  <si>
    <t>每米功率 12 W/m2，白色外形。本地中高端品牌 NVC。截面 15 mm。</t>
  </si>
  <si>
    <t xml:space="preserve">产品包括配电盘的线路比例部分，由格栅托盘和/或柔性绝缘管制成，防护等级为 7 级 </t>
  </si>
  <si>
    <t xml:space="preserve">无卤素，SZ1/RZ1 0.6/ 1 kv和/或 h07 Z1.K无卤素导线， </t>
  </si>
  <si>
    <t>检修口和接线盒、接线端口等。能让设备完全安装、测试、调试、认证并投入运行。</t>
  </si>
  <si>
    <t>安检处</t>
  </si>
  <si>
    <t>领事办公室</t>
  </si>
  <si>
    <t>多功能会议室</t>
  </si>
  <si>
    <t>09.10</t>
  </si>
  <si>
    <t>单位：个,应急照明信号灯。参见图纸 DE-03</t>
  </si>
  <si>
    <t>应急照明信号灯由配电箱控制、格栅背板和/或柔性绝缘管组成，</t>
  </si>
  <si>
    <t>防护等级为 7 级，无卤素 ，3G1.5 mm2 SZ1/RZ1 0.6/1 KV 柔性无卤素导线</t>
  </si>
  <si>
    <t xml:space="preserve">(符合 CPR 305/2011 条例和 EN 50575 标准规定的建筑产品分类标准）， </t>
  </si>
  <si>
    <t>检修口，端口等。包括 RZ1-K (AS) 0,6 / 1KV CPR Cca-s1b、d1、2x1,5 mm2 线束比例部分，</t>
  </si>
  <si>
    <t>符合 CPR 305/2011 建筑产品分类标准和 EN 50575 标准，</t>
  </si>
  <si>
    <t>应根据成都批准的项目地方规定来调控，能让该装置完成安装、测试、调试、认证，投入运行。</t>
  </si>
  <si>
    <t>应急吸顶灯</t>
  </si>
  <si>
    <t>09.11</t>
  </si>
  <si>
    <t>单位：个, 标准应急照明信号灯，参见图纸 DE-03</t>
  </si>
  <si>
    <t xml:space="preserve">防护等级为 7 级，无卤素 ，3G1.5 mm2 SZ1/RZ1 0.6/1 KV 柔性无卤素导线 </t>
  </si>
  <si>
    <t>(符合 CPR 305/2011 条例和 EN 50575 标准规定的建筑产品分类标准）</t>
  </si>
  <si>
    <t>登记箱，端口等。包括 RZ1-K (AS) 0,6 / 1KV CPR Cca-s1b、d1、2x1,5 mm2 线束比例部分，</t>
  </si>
  <si>
    <t>门上应急照明，墙面箭头标记</t>
  </si>
  <si>
    <t>09.12.1</t>
  </si>
  <si>
    <t>单位：个，插座，便于保养和清洁。220-230伏。完工并投入运行。</t>
  </si>
  <si>
    <t>2 x 16 A+TT schuko 插座或当地市场上的同类产品，如 NVC 或 Simon 品牌</t>
  </si>
  <si>
    <t>含来自配电箱的电源，采用格栅背板，包括 PVC 导管和/或柔性绝缘管，防护等级为 7 级，</t>
  </si>
  <si>
    <t xml:space="preserve">无卤素，RZ1 0.6/1KV导线 ，和/或H07 Z1-K无卤素柔性导线 </t>
  </si>
  <si>
    <t>（符合 CPR 305/2011 和 EN50575 规定的建筑产品分类标准）</t>
  </si>
  <si>
    <r>
      <rPr>
        <sz val="8"/>
        <rFont val="宋体"/>
        <charset val="134"/>
        <scheme val="minor"/>
      </rPr>
      <t xml:space="preserve">Hager Berker K.1 </t>
    </r>
    <r>
      <rPr>
        <sz val="8"/>
        <rFont val="宋体"/>
        <charset val="134"/>
        <scheme val="minor"/>
      </rPr>
      <t>形式，或经批准的同等级产品，检修口、接线盒、端口等。能让该装置完成安装、测试、调试、认证，投入运行。</t>
    </r>
  </si>
  <si>
    <t>8 签证办公区</t>
  </si>
  <si>
    <t>10 领馆前台接待</t>
  </si>
  <si>
    <t>15 储物室</t>
  </si>
  <si>
    <t>23 面试会见室</t>
  </si>
  <si>
    <t>09.12.2</t>
  </si>
  <si>
    <t>单位：个，AA 标准插座</t>
  </si>
  <si>
    <t>AA标准电源插座，夹片由钢管制成（刚性或柔性）、无卤素、</t>
  </si>
  <si>
    <t>带连接端口的入孔和 2.5，2 截面的 RZ1 0.6/1KV 导线</t>
  </si>
  <si>
    <t>符合 CPR 305/2011 条例和 EN 50575 标准规定的建筑产品分类标准）、检修口和接线盒、端口和特殊连接件。</t>
  </si>
  <si>
    <t>能让该装置完成安装、测试、调试、认证，投入运行。</t>
  </si>
  <si>
    <t>参见图纸 M01 和 EM-02</t>
  </si>
  <si>
    <t>404.44</t>
  </si>
  <si>
    <t>09.13</t>
  </si>
  <si>
    <t>单位：个,10A 开关/按钮</t>
  </si>
  <si>
    <t>提供并安装 10A 开关/按钮，品牌Hager，型号 Berker K.1，白色或同等颜色。</t>
  </si>
  <si>
    <t>由机械装置、按钮、装饰件、标准嵌入式安装盒及附件组成，包括接线</t>
  </si>
  <si>
    <t>装置完成安装及测试。包括一定比例的辅材和人工。</t>
  </si>
  <si>
    <t>参见图纸M01和EM-02</t>
  </si>
  <si>
    <t>09.14</t>
  </si>
  <si>
    <t>单位：个，集成面板包括一个带 6 插座的盒子、4 个保护插座以及互联网+语音/数据插座。可见装置 .</t>
  </si>
  <si>
    <t>Shucko或类似品牌.本项不含走线。</t>
  </si>
  <si>
    <t>不含断路器，两个高功率插座适配于当地标准计算机。</t>
  </si>
  <si>
    <t>另外四个应为 schuko 保护插座。两个2RJ 45 CAT.6 数据插座。参见图纸 m01。</t>
  </si>
  <si>
    <t>7 内动线1</t>
  </si>
  <si>
    <t>12 通讯室</t>
  </si>
  <si>
    <t>13 档案室</t>
  </si>
  <si>
    <t>14 储物室</t>
  </si>
  <si>
    <t>15 签证处等候室</t>
  </si>
  <si>
    <t>16 签证处动线区</t>
  </si>
  <si>
    <t>17 签证室1无障碍通道</t>
  </si>
  <si>
    <t>18 签证室2</t>
  </si>
  <si>
    <t>19 公民服务处等候室</t>
  </si>
  <si>
    <t>20 签证处动线区</t>
  </si>
  <si>
    <t>21 签证室3</t>
  </si>
  <si>
    <t>22 面试会见室</t>
  </si>
  <si>
    <t>23 内动线2</t>
  </si>
  <si>
    <t>09.15</t>
  </si>
  <si>
    <t>单位：个,电视屏幕专用装置，配有 HDMI接口、电源插座、电视数据插座。</t>
  </si>
  <si>
    <t xml:space="preserve">制作专门插座，将电源插座、电视插座、两端带插座的HDMI电缆， </t>
  </si>
  <si>
    <t>供会议室电视，安检及签证室屏幕连接使用。</t>
  </si>
  <si>
    <t>即使后续安装的设备可能会采用蓝牙技术，但仍需使用有线连接进行安检</t>
  </si>
  <si>
    <t xml:space="preserve">考虑用HDMI 将扫描连到控制区16 英寸显示器上。 </t>
  </si>
  <si>
    <t>公民服务处等候区</t>
  </si>
  <si>
    <t>签证处等候室</t>
  </si>
  <si>
    <t>扫描仪与安全控制链接</t>
  </si>
  <si>
    <t>第九章 电气设施 小计</t>
  </si>
  <si>
    <t xml:space="preserve"> 金额</t>
  </si>
  <si>
    <t>10.00</t>
  </si>
  <si>
    <t>第十章 通讯设备</t>
  </si>
  <si>
    <t>10.01</t>
  </si>
  <si>
    <t>单位：个, 机架96插座</t>
  </si>
  <si>
    <t xml:space="preserve">固定 19" 镀锌钢架落地式金属机柜，42 单位高，2000x800x1000 mm </t>
  </si>
  <si>
    <t>(高 x 宽 x 深），上部框架有自动找平打孔，</t>
  </si>
  <si>
    <t>预留盖板作为线束入口或通风口，开放式下部框架，有自动找平打孔，预留盖板作为线束入口，</t>
  </si>
  <si>
    <t>前门为透明钢化玻璃，配有把手和钥匙锁；</t>
  </si>
  <si>
    <t>局部遮挡后门，带钥匙锁；后版留有可拆卸面板，以便位于机柜下部线束通过，</t>
  </si>
  <si>
    <t>门及后板可拆卸，以便机柜顶部可通过线束，</t>
  </si>
  <si>
    <t>承板可上下调节，侧板涂 RAL-3003 红色精细纹理漆的垂直廓线型材，其余部分涂RAL-7035 浅灰色精细纹理漆，</t>
  </si>
  <si>
    <t xml:space="preserve">机柜顶部连接 4 个风扇集成，带两个8孔开关的电源插座。 </t>
  </si>
  <si>
    <t>设备由以下部分组成：</t>
  </si>
  <si>
    <t>1,00 42UA 金属机柜</t>
  </si>
  <si>
    <t>2,00 8 孔19" 电源插线板</t>
  </si>
  <si>
    <t>1,00 通风模块</t>
  </si>
  <si>
    <t>4,00 背板</t>
  </si>
  <si>
    <t>1,00 思科路由器</t>
  </si>
  <si>
    <t>10.02</t>
  </si>
  <si>
    <t>单位：个,电信总配电箱</t>
  </si>
  <si>
    <t>领馆通讯室内专用金属机柜，宽 x 高 x 深分别为 900x600x200 mm。</t>
  </si>
  <si>
    <t>供应、安装、插入配电箱的辅材、从大楼总机房中分出连接。</t>
  </si>
  <si>
    <t>由中国电信提供，并全部按中国电信标准进行安装。</t>
  </si>
  <si>
    <t>所有高性能光纤电缆，网速达 10Gb/5G，安装在机架内或其附近。</t>
  </si>
  <si>
    <t>包括供应和施工。专业人员完成安装并使之投入运行。合法合规。需验收</t>
  </si>
  <si>
    <t>含从大楼总机房连接的单模支线。</t>
  </si>
  <si>
    <t>10.03</t>
  </si>
  <si>
    <t>单位：米,I 号网点/附件和 Cat.6 电缆</t>
  </si>
  <si>
    <t>提供并安装 UTP 6 类布线，包括 rj45 母插孔连接器、附件和补丁</t>
  </si>
  <si>
    <t>领馆（29个双孔端口）</t>
  </si>
  <si>
    <t>10.04</t>
  </si>
  <si>
    <t>单位：个, ARUBA 48P POE 交换机（由物业提供）</t>
  </si>
  <si>
    <t>提供 aruba 交换机， 2 层型号或类似型号、48 个千兆/快速以太网端口、acls、eee、流量优先</t>
  </si>
  <si>
    <t>10 千兆上行链路、用于语音、视频和无线的 poe+、clearpass 策略管理器和 airware 网络管理支持。</t>
  </si>
  <si>
    <t xml:space="preserve">10.05 </t>
  </si>
  <si>
    <r>
      <rPr>
        <b/>
        <sz val="8"/>
        <color theme="1"/>
        <rFont val="宋体"/>
        <charset val="134"/>
        <scheme val="minor"/>
      </rPr>
      <t xml:space="preserve">单位：个, </t>
    </r>
    <r>
      <rPr>
        <b/>
        <sz val="8"/>
        <rFont val="宋体"/>
        <charset val="134"/>
        <scheme val="minor"/>
      </rPr>
      <t>PATCH PANEL 24 P 24端口配线盘</t>
    </r>
  </si>
  <si>
    <t>提供带 24 个网络端口配线盘，可安装在机柜中，</t>
  </si>
  <si>
    <t xml:space="preserve">用于交叉连接网点和为该网络提供性能的不同设备 </t>
  </si>
  <si>
    <t xml:space="preserve">（主要为联网路由器、网络打印机和 IP 电话交换机）。 </t>
  </si>
  <si>
    <t>安装完毕，投入运行。</t>
  </si>
  <si>
    <t>10.06</t>
  </si>
  <si>
    <r>
      <rPr>
        <b/>
        <sz val="8"/>
        <color theme="1"/>
        <rFont val="宋体"/>
        <charset val="134"/>
        <scheme val="minor"/>
      </rPr>
      <t xml:space="preserve">单位：条, </t>
    </r>
    <r>
      <rPr>
        <b/>
        <sz val="8"/>
        <rFont val="宋体"/>
        <charset val="134"/>
        <scheme val="minor"/>
      </rPr>
      <t>1,5 米 RJ45/RJ45 CAT6电缆</t>
    </r>
  </si>
  <si>
    <t>供应经认证的 6 类1.5米utp 线束制作的跳线。</t>
  </si>
  <si>
    <t>Certificado.</t>
  </si>
  <si>
    <t>用于连接每个点的交换机</t>
  </si>
  <si>
    <t>包括两端的 6 类 RJ45插孔连接器。</t>
  </si>
  <si>
    <t>10.07</t>
  </si>
  <si>
    <t>单位：条, 3 米 RJ45/RJ45 CAT6电缆</t>
  </si>
  <si>
    <t>供应经认证的 6 类线束跳线，3ml。</t>
  </si>
  <si>
    <t>10.08</t>
  </si>
  <si>
    <t>单位：个,RACK 水平机架抽屉</t>
  </si>
  <si>
    <t>为金属电信机柜（机架）提供水平横向收纳，用于有序排列机架内的硬件和设备，</t>
  </si>
  <si>
    <t>便于识别机柜内安装的每台设备。</t>
  </si>
  <si>
    <t>安装完毕</t>
  </si>
  <si>
    <t>10.09</t>
  </si>
  <si>
    <t>单位：个,安装、测试及归档</t>
  </si>
  <si>
    <r>
      <rPr>
        <sz val="8"/>
        <color theme="1"/>
        <rFont val="宋体"/>
        <charset val="134"/>
        <scheme val="minor"/>
      </rPr>
      <t>结构化布线系统设备的完整安装，包括人工、</t>
    </r>
    <r>
      <rPr>
        <sz val="8"/>
        <rFont val="宋体"/>
        <charset val="134"/>
        <scheme val="minor"/>
      </rPr>
      <t>小型设备、</t>
    </r>
    <r>
      <rPr>
        <sz val="8"/>
        <color theme="1"/>
        <rFont val="宋体"/>
        <charset val="134"/>
        <scheme val="minor"/>
      </rPr>
      <t>测试、</t>
    </r>
  </si>
  <si>
    <t>设备和测试结果的完整文件，以及对领馆电信工作人员的培训。</t>
  </si>
  <si>
    <t>测量报告、布线认证和保修。</t>
  </si>
  <si>
    <t>10.10</t>
  </si>
  <si>
    <t>单位：件,CAT .6A UTP CAT .6A 认证数据输出。配件。</t>
  </si>
  <si>
    <t>数据收集包括以下要素：</t>
  </si>
  <si>
    <t>CAT.6A UTP 电缆</t>
  </si>
  <si>
    <t>6 类 s/fpt Eurocalse Cca 电缆，4 对 23 AWG 口径，线束用胶带屏蔽，组件用网层屏蔽。</t>
  </si>
  <si>
    <t>UTP 连接板</t>
  </si>
  <si>
    <t xml:space="preserve"> SIMON CIMA 500 型用户插座或市场同类产品，按照 EM-01 、EM-02 图纸 和 1P-PL-16 图纸所示位置，</t>
  </si>
  <si>
    <t>安装在地面或墙壁带插座电箱中。</t>
  </si>
  <si>
    <t>包括按比例提供并组装无卤素波纹塑料管，其直径适用于最后几米的敷设</t>
  </si>
  <si>
    <t>最大比例为 70%，包括墙壁固定件，提供接线盒部件、电缆接头、附件和电缆导轨。</t>
  </si>
  <si>
    <t>完整安装，含连接辅料、配件</t>
  </si>
  <si>
    <t>UTP CAT.6A 连接器</t>
  </si>
  <si>
    <t>6A 类 10G+ 屏蔽卡入式插座，带 RJ45 端口，Keystone 格式，参考编号 AC6JAKS2000，无需工具即可连接，</t>
  </si>
  <si>
    <t>后部电缆入口。面板厚度：最大 1.60 mm。外壳材料：铜、镍屏。</t>
  </si>
  <si>
    <t>外壳</t>
  </si>
  <si>
    <t>ABS/PC 外壳，UL94-V2</t>
  </si>
  <si>
    <t>机身：冲击锌，镀镍。触点：磷铜。镀层：50 mm镀金， 40 微米镀镍。</t>
  </si>
  <si>
    <t>线束（电缆）标准：EIA/TIA 568B。符合 EA 级通道的现行标准，符合 E 级和 D 级标准，</t>
  </si>
  <si>
    <t>并支持 Brand-Rex 性能级别。</t>
  </si>
  <si>
    <t>认证</t>
  </si>
  <si>
    <t>领馆，（29个双孔插座）</t>
  </si>
  <si>
    <t>10.11</t>
  </si>
  <si>
    <t>单位：米,12F MM OM4光纤。现场元件（机架由物业提供）。</t>
  </si>
  <si>
    <t>12F MM OM4光纤。完全安装。包括辅助工具和间接人工的比例部分。</t>
  </si>
  <si>
    <t>从配电盘到机架柜的布线</t>
  </si>
  <si>
    <t>通讯室机柜</t>
  </si>
  <si>
    <t>单位：个,16 A + WIFI信号调制解调器</t>
  </si>
  <si>
    <t>吊顶上需安装电源插座，并按照低压规定安装保护盒，</t>
  </si>
  <si>
    <t>包括网络插座，用于放置 wifi 信号调制解调器的网络插座。安装包括供应、组装、调试和校准、测试和保修</t>
  </si>
  <si>
    <t>安装位置参见 EM-03 平面图。安装完成后，将对操作进行说明，</t>
  </si>
  <si>
    <t>如遇链接断开，或需重新调试可与安装公司联系。</t>
  </si>
  <si>
    <t>安装完成，投入运行。</t>
  </si>
  <si>
    <t>签证处等候室 天花板内</t>
  </si>
  <si>
    <t>综合行政办公室 右侧天花板</t>
  </si>
  <si>
    <t>综合行政办公室 左侧天花板</t>
  </si>
  <si>
    <t>会议室 天花板内</t>
  </si>
  <si>
    <t>第十章小计</t>
  </si>
  <si>
    <t>11.00</t>
  </si>
  <si>
    <t>第十一章 安全子系统设施</t>
  </si>
  <si>
    <t>11.0.1</t>
  </si>
  <si>
    <t>单位：个,安全系统箱，电路及变压器，带通用自动断路器</t>
  </si>
  <si>
    <t>见 EM-04、1P-PL-17 和 IN-007 号图纸。通讯室的 FD1 面板</t>
  </si>
  <si>
    <r>
      <rPr>
        <sz val="8"/>
        <color theme="1"/>
        <rFont val="宋体"/>
        <charset val="134"/>
        <scheme val="minor"/>
      </rPr>
      <t>领馆安全系统总配电箱</t>
    </r>
    <r>
      <rPr>
        <sz val="8"/>
        <color theme="1"/>
        <rFont val="宋体"/>
        <charset val="134"/>
        <scheme val="minor"/>
      </rPr>
      <t>，电力供应。参见图纸IN-007.</t>
    </r>
  </si>
  <si>
    <t>需使用SCHENEIDER、ABB 或其他同等材料，应根据图纸文件及相应安全标准安装</t>
  </si>
  <si>
    <t>按照设计和招标文件的要求进行拆、装，预留205、配件、标签、线束空间。</t>
  </si>
  <si>
    <t>AL-1总配电箱线束、内部布线槽、进出线接线柱、防剪部件、走线图和辅材</t>
  </si>
  <si>
    <t>能让设备完全安装、测试、调节、认证并投入运行</t>
  </si>
  <si>
    <t>通讯室。LPD-1里的子面板</t>
  </si>
  <si>
    <t>11.1</t>
  </si>
  <si>
    <t>单位：个, 线束防干扰系统（3 级），符合标准 EN50131-3 和 EN50131-6。</t>
  </si>
  <si>
    <t>11.1.1</t>
  </si>
  <si>
    <t>双鉴探测器</t>
  </si>
  <si>
    <t>双鉴探测器具有以下特点：</t>
  </si>
  <si>
    <t>被动 (IR) 红外探测、负波（IR）和 DE 微波探测（MV）警示继电器: 500 MA, 30VCV.</t>
  </si>
  <si>
    <t>防拆装置：50 Ma，30 VDC。防拆开关。电源：35 MA、12 VCC。</t>
  </si>
  <si>
    <t>3米处可耐100W。所有的移动波段。探测距离：远距离9米、中距离8米，次级距离5米和3米以内的距离。</t>
  </si>
  <si>
    <t>灵敏度：视角内2到4步。自动调温。最小范围</t>
  </si>
  <si>
    <t>为22米，且不会因为室温接近体温而降低</t>
  </si>
  <si>
    <t>报警记忆。安装完毕。参见图纸EM-04、1P-PL-17 和 IN-007</t>
  </si>
  <si>
    <t>前台及安检处</t>
  </si>
  <si>
    <t>公民服务处等候室</t>
  </si>
  <si>
    <t>转角等候区及行政室</t>
  </si>
  <si>
    <t>签证处行政室右侧区域</t>
  </si>
  <si>
    <t>签证处办公室 (审核)</t>
  </si>
  <si>
    <t>11.1.2</t>
  </si>
  <si>
    <r>
      <rPr>
        <b/>
        <sz val="8"/>
        <color theme="1"/>
        <rFont val="宋体"/>
        <charset val="134"/>
        <scheme val="minor"/>
      </rPr>
      <t>单位：个，</t>
    </r>
    <r>
      <rPr>
        <b/>
        <sz val="8"/>
        <color theme="1"/>
        <rFont val="宋体"/>
        <charset val="134"/>
        <scheme val="minor"/>
      </rPr>
      <t>防入侵警报中心。含一个配电箱。</t>
    </r>
  </si>
  <si>
    <t>3级安全等级防入侵警报中心，符合 EN50131-3 和 EN 50131-6 标准。</t>
  </si>
  <si>
    <t>双向安防中心，在 GRADE-3 基站上有 64 个防区或受监控输入端口和 8 个输出端口。</t>
  </si>
  <si>
    <t>通过 RIO 型扩展器,可扩展至 48 个分区。</t>
  </si>
  <si>
    <t>检测：开路、短路、破坏、报警、开区。</t>
  </si>
  <si>
    <t>板载 4 种输出：盗窃、抢劫、破坏、火灾。内置调制解调器。7 种操作模式</t>
  </si>
  <si>
    <t xml:space="preserve">RS485 总线输出，用于连接键盘和扩展板。能够记录入侵和访问历史 </t>
  </si>
  <si>
    <t>（每个达1000 ）。集成 RTB 电话通信器和多种通信选项（RTB、ISDN、以太网）。</t>
  </si>
  <si>
    <t>安装完毕。参见图纸 EM-04、1P-PL-17 和 IN-007。</t>
  </si>
  <si>
    <t xml:space="preserve"> 11.1.3</t>
  </si>
  <si>
    <t>单位：个, 报警中心编程字母数字键盘</t>
  </si>
  <si>
    <t>附加键盘，带 LCD 字母数字显示屏及 16 个字符数字键盘，与 485 总线相连</t>
  </si>
  <si>
    <t>允许打开和关闭区段。防止区段完全废除。允许区段的屏蔽连接。</t>
  </si>
  <si>
    <t>可记录已发生的 64 个事件。安全等级 3，符合 EN 50131-6 标准；环境等级 II</t>
  </si>
  <si>
    <t>安装完毕并完全投入运行</t>
  </si>
  <si>
    <t>参见图纸 EM-04 ,  1P-PL-17 e IN-007.</t>
  </si>
  <si>
    <t>11.1.4</t>
  </si>
  <si>
    <t>单位：个,扩展模块（RIO）PCB 8 区 +4 出口（根据安装结构）。3 级保护。</t>
  </si>
  <si>
    <t>带8防区扩展模块 (RIO) 、4 个编程逻辑输出端口，每个输出端容量达 400 mA。</t>
  </si>
  <si>
    <t>通过 RS-485 总线与控制单元连接。带防篡改装置的自我防护金属外壳。</t>
  </si>
  <si>
    <t>12 伏VCC电源（位于总线）</t>
  </si>
  <si>
    <t>参见图纸 EM-04 ,  1P-PL-17 和 IN-007.</t>
  </si>
  <si>
    <t>11.1.5</t>
  </si>
  <si>
    <t>单位：个, 领馆入口处门锁声光警报器。</t>
  </si>
  <si>
    <r>
      <rPr>
        <sz val="8"/>
        <color theme="1"/>
        <rFont val="宋体"/>
        <charset val="134"/>
        <scheme val="minor"/>
      </rPr>
      <t>0131警报器，环境等级 II，一米处声功率 115 分贝。12 伏直流电源（+/-15%）。防拆装置位于墙上。</t>
    </r>
    <r>
      <rPr>
        <sz val="8"/>
        <color rgb="FFFF0000"/>
        <rFont val="宋体"/>
        <charset val="134"/>
        <scheme val="minor"/>
      </rPr>
      <t xml:space="preserve"> </t>
    </r>
  </si>
  <si>
    <t>3级安全等级，符合 EN 标准。安装完毕，可完全投入使用。包括所有接线。</t>
  </si>
  <si>
    <t>参见图纸EM-04 ,  1P-PL-17 和 IN-007.</t>
  </si>
  <si>
    <t>入口前、大楼走廊大厅</t>
  </si>
  <si>
    <t>11.1.6</t>
  </si>
  <si>
    <t>单位：个,带语音通道的 GPRS 电话发射器；通过 AES 标准进行数据加密</t>
  </si>
  <si>
    <t>带语音通道的GPRS发射器，通过AES标准加密数据。</t>
  </si>
  <si>
    <t>DTMF 标准通讯入口。发送短信。5000 条事件。</t>
  </si>
  <si>
    <t>小型天线连接器。天线及电源线、盒。安装完毕，可完全投入运行。</t>
  </si>
  <si>
    <t>参见图纸 EM-04 ,  1P-PL-17 和IN-007.</t>
  </si>
  <si>
    <t>11.1.7</t>
  </si>
  <si>
    <t>单位：个, 对私语音电话发射器</t>
  </si>
  <si>
    <t>对私语音电话发射器安装完毕并运行</t>
  </si>
  <si>
    <t>通讯室，干涉中心模块</t>
  </si>
  <si>
    <t>11.1.8</t>
  </si>
  <si>
    <t>单位：个,紧急激活按钮</t>
  </si>
  <si>
    <t xml:space="preserve">在前台或会客桌下完成安装 </t>
  </si>
  <si>
    <t>安装完毕并运行，参见图纸EM-04 ,  1P-PL-17 和 IN-007.</t>
  </si>
  <si>
    <t>访问会见室</t>
  </si>
  <si>
    <t>3号签证室</t>
  </si>
  <si>
    <t>2号签证室</t>
  </si>
  <si>
    <t>1号签证室无障碍设施</t>
  </si>
  <si>
    <t>11.1.9</t>
  </si>
  <si>
    <t>单位：个, 磁力探测器</t>
  </si>
  <si>
    <t>基于极化接触网络，在相邻磁铁作用下状态会发生变化。</t>
  </si>
  <si>
    <t>静止时触点常闭（无警报）</t>
  </si>
  <si>
    <t>触点额定值，30 Vd. 100 mA。网络触点。运行距离 34/20 mm。</t>
  </si>
  <si>
    <t>总领事办公室门</t>
  </si>
  <si>
    <t>从等候区通往露台的右侧门</t>
  </si>
  <si>
    <t>从签证处通往露台的左侧门</t>
  </si>
  <si>
    <t>通往右侧楼梯间的通道门</t>
  </si>
  <si>
    <t>行政室通往会客室的通道门</t>
  </si>
  <si>
    <t>PS4 门，安全中心</t>
  </si>
  <si>
    <t>PS3门, 安全中心</t>
  </si>
  <si>
    <t>通讯室门</t>
  </si>
  <si>
    <t>11.1.10</t>
  </si>
  <si>
    <t>单位：米, CCTV-ip 环线，使用 UTP 电缆。连接摄像头和录像机。</t>
  </si>
  <si>
    <t>安装 CCTV-IP 子系统时用 6 类电缆（高速网络，最高可达 1 Gbit/s）。</t>
  </si>
  <si>
    <t>或6 A 类（高速网络，速度达 10 Gbit/s）或者7 类（高速网络，速度达 10 Gbit/s，频率为600HZ</t>
  </si>
  <si>
    <t>参见图纸EM-04 ,  1P-PL-17 和 IN-007.验证连贯性 安装完毕并投入运行</t>
  </si>
  <si>
    <t>包括本项目所含闭路电视CCTV安装的工程工作、编程和调试</t>
  </si>
  <si>
    <t>包括：与项目管理人员和/或物业代表商定录像机的编程。</t>
  </si>
  <si>
    <t>验证操作是否正确。为指定系统开发人员提供培训课程</t>
  </si>
  <si>
    <t>调试现场设备（摄像头）</t>
  </si>
  <si>
    <t>完整电路布线</t>
  </si>
  <si>
    <t>11.1.11</t>
  </si>
  <si>
    <t>19英寸机架、开关（转换器）、录像机、机架一体不间断电源。</t>
  </si>
  <si>
    <t>bis</t>
  </si>
  <si>
    <t>配备专属监视器、可上锁的门和散热系统。</t>
  </si>
  <si>
    <t>尺寸 600 x 600 x 770 mm（宽 x 深 x 高）。15U x 600 mm</t>
  </si>
  <si>
    <t>11.1.12</t>
  </si>
  <si>
    <t>电缆通过管道。外部采用镀锌钢（EMT）或外部为铝制。抗震系统</t>
  </si>
  <si>
    <t>电缆管道应符合图纸所示的设备布局，</t>
  </si>
  <si>
    <t>并满足现有要求：</t>
  </si>
  <si>
    <t>外部部件应使用镀锌钢管（EMT）或铝管。</t>
  </si>
  <si>
    <t>内部使用阻燃硬聚氯乙烯管（PVC）或钢管，</t>
  </si>
  <si>
    <t>外部可用镀锌波纹钢管（注册商标 acerolex）。</t>
  </si>
  <si>
    <t xml:space="preserve">在难接入的地方或不合适接入的顶层上，可使用带双层保护层（foroplast）的PVC管作为替代品。 </t>
  </si>
  <si>
    <t>在直线路段以及由于方向变化或其他条件而难以联通电缆的地方，</t>
  </si>
  <si>
    <t>最远每隔 25 米设置接线井。</t>
  </si>
  <si>
    <t>11.2.1</t>
  </si>
  <si>
    <t>室内迷你半球摄像头，彩色（日用）黑白（夜用），带红外 LED。</t>
  </si>
  <si>
    <r>
      <rPr>
        <sz val="8"/>
        <color theme="1"/>
        <rFont val="宋体"/>
        <charset val="134"/>
        <scheme val="minor"/>
      </rPr>
      <t>IP-66 迷你半球摄像头，</t>
    </r>
    <r>
      <rPr>
        <sz val="8"/>
        <rFont val="宋体"/>
        <charset val="134"/>
        <scheme val="minor"/>
      </rPr>
      <t xml:space="preserve">采用 1/2.8"CMOS 渐进扫描 </t>
    </r>
    <r>
      <rPr>
        <sz val="8"/>
        <color theme="1"/>
        <rFont val="宋体"/>
        <charset val="134"/>
        <scheme val="minor"/>
      </rPr>
      <t>。400 万像素；分辨率为 dem1920 (h) x 1080 (V)。</t>
    </r>
  </si>
  <si>
    <t>2.8 至 8.5 mm镜头（2.8 倍）。最低亮度：0.095lux-F 1.4（彩色）和 0.01 Lux-F 1.4（黑白：红外 LED 开启）</t>
  </si>
  <si>
    <t>H.264 压缩、MJPG 双解码器、Mltiple 3 倍多重流媒体。30fps 全分辨率（H.265+/H.265/H.264+/H.264）。</t>
  </si>
  <si>
    <t>移动检测、干扰侦测。紧凑型红外照明器，距离 30 米。</t>
  </si>
  <si>
    <t>最大 400 mA 的 12 VDC电源和 PoE(802.3 af)。IP67 防护和 IK10 防破坏装置。</t>
  </si>
  <si>
    <t xml:space="preserve">参见图纸EM-04 ,  1P-PL-17 和 IN-007.  necesario por </t>
  </si>
  <si>
    <t>如有规定要求，系统中安装的每台摄像机均须许可证。</t>
  </si>
  <si>
    <t>签证处等候室 右侧 TV-2</t>
  </si>
  <si>
    <t>签证处动线区TV-3</t>
  </si>
  <si>
    <t>签证处行政室（签证办公区）TV-4</t>
  </si>
  <si>
    <t>签证处行政室（签证办公区）TV-5</t>
  </si>
  <si>
    <t>公民服务处等候室TV-7</t>
  </si>
  <si>
    <t>11.2.2</t>
  </si>
  <si>
    <t>单位：个,广角迷你半球摄像头</t>
  </si>
  <si>
    <t>广角 1/2.7" 渐进扫描 CMOS 摄像头。400 万像素；分辨率为 2688 (h) x 1520 (V)。</t>
  </si>
  <si>
    <t>镜头 1.68 mm，广角 180º；红外 LED 范围 10 米。压缩H.265+/H.265/H.264+/H.264.</t>
  </si>
  <si>
    <t>双流；RJ-45 10/100 T 基。</t>
  </si>
  <si>
    <t>PoE IEEE802.3af。SD 卡记录。</t>
  </si>
  <si>
    <t>位于主厅</t>
  </si>
  <si>
    <t>安检 - 前台 TV-1</t>
  </si>
  <si>
    <t>公民服务处等候室TV-6</t>
  </si>
  <si>
    <t>11.2.3</t>
  </si>
  <si>
    <t>单位：个,8 通道录像机。Kvision.</t>
  </si>
  <si>
    <r>
      <rPr>
        <sz val="8"/>
        <color theme="1"/>
        <rFont val="宋体"/>
        <charset val="134"/>
        <scheme val="minor"/>
      </rPr>
      <t>8 接口/通道录像机（CIF+12MP）。压缩；</t>
    </r>
    <r>
      <rPr>
        <sz val="8"/>
        <rFont val="宋体"/>
        <charset val="134"/>
        <scheme val="minor"/>
      </rPr>
      <t>wisestream</t>
    </r>
    <r>
      <rPr>
        <sz val="8"/>
        <color theme="1"/>
        <rFont val="宋体"/>
        <charset val="134"/>
        <scheme val="minor"/>
      </rPr>
      <t>（H.265、H.264）、MPEG-4、MJPEG。</t>
    </r>
  </si>
  <si>
    <t>记录模式：手动；连续编程/事件；事件（前/后）。</t>
  </si>
  <si>
    <t xml:space="preserve">记录带宽 180 Mps。复制带宽 32 Mbps（同时 16 个通道）。 </t>
  </si>
  <si>
    <t xml:space="preserve">搜索模式；日期/时间；事件；安全备份。以太网；千兆以太网 x2。支持 TCP/IP/ 协议；DHCP；PPP0E； </t>
  </si>
  <si>
    <t xml:space="preserve">NTP；RTP；RTSP。内置 4 个 SATA 硬盘。内存容量 6Tbytes。USB 端口（1 个 2.0 USB、1 个 3.0 USB </t>
  </si>
  <si>
    <t>密码和水印保护。 双 VGA 和 HDMI 显示器输出。</t>
  </si>
  <si>
    <t>移动侦测，MD 区域：396 (22x18)，视频缺失及摄像头空白。</t>
  </si>
  <si>
    <t>警报；16 个 NO/NC 输入端口；4 个 na/nc 输出端口；通过电子邮件发出通知。</t>
  </si>
  <si>
    <t>以太网接口；2 个 RJ-45 接头（10/100 T基站）。</t>
  </si>
  <si>
    <t>11.2.4</t>
  </si>
  <si>
    <t>单位：个,带 TFT 屏幕的 22 英寸显示器（行政领事办公室和安全控制中心）。闭路电视CCTV显示器。</t>
  </si>
  <si>
    <t>显示器采用LCD液晶面板。1677万彩色。0.7 Vpp RGB 视频输入。</t>
  </si>
  <si>
    <t>75 欧姆。像素尺寸 0.281 mm。最大分辨率 1280x1024，85 Hz。视频连接器，BNC（2 进/2 出）；1 个 RGB；</t>
  </si>
  <si>
    <t>1个HDMI接口. 符合标准 TCO-95.</t>
  </si>
  <si>
    <t>参见图纸EM-04 ,  1P-PL-17和IN-007.</t>
  </si>
  <si>
    <t>19" 放通讯室</t>
  </si>
  <si>
    <t>11.2.5</t>
  </si>
  <si>
    <t>单位：个，IP 摄像头管理软件。Kvision.</t>
  </si>
  <si>
    <t>软件包应支持至少 16个 IP 摄像头、带模拟摄像头的IP 视频编码</t>
  </si>
  <si>
    <t>优化存储管理：数据专用存储和存档解决方案。</t>
  </si>
  <si>
    <t>支持多种压缩技术：MPEG4、H.264 和 MJPG。</t>
  </si>
  <si>
    <t xml:space="preserve">系统向导：用户指南、视频和录像配置、移动侦测调试及用户配置 </t>
  </si>
  <si>
    <t>资源管理器序列（录制视频的缩略图）。</t>
  </si>
  <si>
    <t>移动视频侦测功能： 与摄像机型号无关，可支持 24 个摄像头</t>
  </si>
  <si>
    <t>服务器可同时运行 可导出各种格式的视频。</t>
  </si>
  <si>
    <t>可与门禁系统、警报器、门、大楼管理系统等联通。</t>
  </si>
  <si>
    <t>使用 E/S硬件、内部命令和 TCP/IP 命令。</t>
  </si>
  <si>
    <t>通过预设位置控制移动PTZ摄像头（遥控转动缩放）。</t>
  </si>
  <si>
    <t>11.2.6</t>
  </si>
  <si>
    <t>单位：个, 最多 8 端口以太网转换器</t>
  </si>
  <si>
    <t xml:space="preserve">带链路状态检测节电系统的 IP 开关；关机 LED；关机端口； </t>
  </si>
  <si>
    <t>休眠系统。基于时间的 PoE（仅限 DGS-1210-10P/28P/52P/52MP）。固定网络访问控制列表。</t>
  </si>
  <si>
    <t>保护CPU 的D-Link防护引擎。D-link 网络助手实用程序或基于网络的图形用户界面。</t>
  </si>
  <si>
    <t>自动 VLAN 监视。环回检测会自动禁用它。</t>
  </si>
  <si>
    <t>每个端口的功率高达 30 瓦，每个端口的容量高达 75 瓦。2 个 sfp 共享端口。</t>
  </si>
  <si>
    <t>领馆(通讯室)</t>
  </si>
  <si>
    <t>11.2.7</t>
  </si>
  <si>
    <t>单位：个,不间断电源 (SAI)-(UPS) 2 千伏安。</t>
  </si>
  <si>
    <t>11.3</t>
  </si>
  <si>
    <t>门禁系统</t>
  </si>
  <si>
    <t>11.3.0</t>
  </si>
  <si>
    <t>预先安装数字键盘和/或 125 Khz 射频识别（RFID）感应卡门禁控制终端。</t>
  </si>
  <si>
    <t>详见图EM-04 ,  1P-PL-17和IN-007.</t>
  </si>
  <si>
    <t>通往签证等候室的 PS1 号门</t>
  </si>
  <si>
    <t>通往公民服务等候室的 PS2 号门</t>
  </si>
  <si>
    <t>公民服务动线区至动线区的PS6门</t>
  </si>
  <si>
    <t>11.3.1</t>
  </si>
  <si>
    <r>
      <rPr>
        <b/>
        <sz val="8"/>
        <color theme="1"/>
        <rFont val="宋体"/>
        <charset val="134"/>
        <scheme val="minor"/>
      </rPr>
      <t>单位：个</t>
    </r>
    <r>
      <rPr>
        <b/>
        <sz val="8"/>
        <rFont val="宋体"/>
        <charset val="134"/>
        <scheme val="minor"/>
      </rPr>
      <t>,125 KHz RD200-LF 射频识别感应卡读写器。USB 虚拟 RS-232 键盘</t>
    </r>
  </si>
  <si>
    <t>提供 T5 pro 或类似型号的门禁感应读卡器，识别速度小于</t>
  </si>
  <si>
    <t>0.5 秒附加数字指纹读取功能，提供 TCP/IP-RS485-mini USB 连接，</t>
  </si>
  <si>
    <t>与 em-wiegand26 射频标准兼容。 参见图纸 EM-04 ,  1P-PL-17和 IN-007.</t>
  </si>
  <si>
    <t>签证处等候室PS1门</t>
  </si>
  <si>
    <t>公民服务处等候室PS2门</t>
  </si>
  <si>
    <t>11.3.2</t>
  </si>
  <si>
    <t>单位：个,TCP/P 连接（PoE）。220 V。</t>
  </si>
  <si>
    <t>参见图纸 EM-04 ,  1P-PL-17和IN-007.</t>
  </si>
  <si>
    <t>11.3.3</t>
  </si>
  <si>
    <t>单位：套,用于门禁管理的软件，提供 50 张空卡（无记录卡片）。</t>
  </si>
  <si>
    <t>11.3.4</t>
  </si>
  <si>
    <t>单位：个,ip65外部防破坏保护装置</t>
  </si>
  <si>
    <t>包含和T5 pro 或类似型号的 anviz 读卡器兼容的门禁，塑料制成。</t>
  </si>
  <si>
    <t>尺寸与标准银行卡相同。可参照em rfid 标准。</t>
  </si>
  <si>
    <t>11.3.5</t>
  </si>
  <si>
    <t>单位：个, 电控锁</t>
  </si>
  <si>
    <t>PS1</t>
  </si>
  <si>
    <t>PS2</t>
  </si>
  <si>
    <t>PS6</t>
  </si>
  <si>
    <t>PS5</t>
  </si>
  <si>
    <t>11.3.6</t>
  </si>
  <si>
    <t>单位：个, 伸缩式弹簧门锁</t>
  </si>
  <si>
    <t>从行政室到会客室PS5</t>
  </si>
  <si>
    <t>从前台到公民服务室PS2</t>
  </si>
  <si>
    <t>从前台到签证室PS1</t>
  </si>
  <si>
    <t>安检入口</t>
  </si>
  <si>
    <t>签证处动线区至动线区的PS6门</t>
  </si>
  <si>
    <t>11.3.7</t>
  </si>
  <si>
    <t>单位：个, 安全密钥</t>
  </si>
  <si>
    <t>机房门</t>
  </si>
  <si>
    <t>逃生门右侧楼梯</t>
  </si>
  <si>
    <t>安全中心PS3安全门</t>
  </si>
  <si>
    <t>安全中心PS4安全门</t>
  </si>
  <si>
    <t>领馆入口大门</t>
  </si>
  <si>
    <t>11.3.8</t>
  </si>
  <si>
    <t>单位：个, PS 安全门内侧的出口按钮（Exit buton）。</t>
  </si>
  <si>
    <t>参见图纸EM-04 ,1P-PL-17和IN-007。 包括安装可从内部打开的推杆锁。</t>
  </si>
  <si>
    <t>签证处等候室 PS1门</t>
  </si>
  <si>
    <t>公民服务处等候室PS3门</t>
  </si>
  <si>
    <t>11.3.9</t>
  </si>
  <si>
    <t>单位：件, 门禁控制单元， 32 位处理器速度、DC 12V/1A、TCP/IP 连接、rs-485。WIENGZND (W26/x34)，EHOME 5.0、U.C.A。</t>
  </si>
  <si>
    <t>和SAI设备相连。UPS</t>
  </si>
  <si>
    <t>11.3.10</t>
  </si>
  <si>
    <t>单位：个,isapi 协议、IP 地址冲突检测、防破坏金属盒。</t>
  </si>
  <si>
    <t>11.3.11</t>
  </si>
  <si>
    <t>单位：米, 门禁子系统布线</t>
  </si>
  <si>
    <t xml:space="preserve">用于扩展模块或 RIO 或电缆（如有辅助信号源）与安防中心之间的通信总线。  </t>
  </si>
  <si>
    <t>4 线 x 0.22 mm。 4+2屏蔽 PVC （4线 x 0.22 mm和 2线 x 0.75 mm）</t>
  </si>
  <si>
    <t>将传感器与 RIO 直接连接到安防控制面板时，用PVC屏蔽电缆将传感器与 RIO 直接连接到安防中心。</t>
  </si>
  <si>
    <t>11.4</t>
  </si>
  <si>
    <t>对讲机-视频对讲机</t>
  </si>
  <si>
    <t>11.4.1</t>
  </si>
  <si>
    <t>单位：套，P 1.3mp IP65 可视门禁系统，位于接入点中。与录像机连接。</t>
  </si>
  <si>
    <t>供应海康威视室外可视门禁模块，型号为海康威视 DS-KV8102-IP 或类似型号，</t>
  </si>
  <si>
    <t>该系统由分辨率为 hd720 1280x720 dpi，25fps的摄像头门站，镜头自适应辅助灯组成、</t>
  </si>
  <si>
    <t>容量256张卡的门禁功能，退出键输入，门传感器输入</t>
  </si>
  <si>
    <t>防拆入口，4 通道警报输入，1 通道警报输出，ip65，usb 2.0，12 Vdc 1a。</t>
  </si>
  <si>
    <t>位置见图纸 EM-04、1P-PL-17 和 IN-007</t>
  </si>
  <si>
    <t>领馆入口</t>
  </si>
  <si>
    <t>11.4.2</t>
  </si>
  <si>
    <t>单位：套,带7 英寸监视器的中央系统（安全控制中心）。分辨率：1.3 mp</t>
  </si>
  <si>
    <t>提供海康威视室内可视门禁系统，型号为 DS-KH6320-WTE1 或类似型号，带有一个 7 英寸彩色电容式触摸屏，</t>
  </si>
  <si>
    <t>分辨率为 1024x600 dpi，符合 poe 标准，可通过软件或移动应用程序进行远程访问，支持无线。</t>
  </si>
  <si>
    <t>参见图纸 EM-04 ,  1P-PL-17和 IN-007.</t>
  </si>
  <si>
    <t>11.5</t>
  </si>
  <si>
    <t>单位：册,安装综合安全系统的计划及手册（防入侵线束、闭路电视 IP、门禁控制和可视门禁）。</t>
  </si>
  <si>
    <t>由具有工程资质的安装公司认证具体项目。</t>
  </si>
  <si>
    <t>包含一本基于本项目所有细节的手册。由以下内容构成:</t>
  </si>
  <si>
    <t xml:space="preserve">完整标记所有设备及元件确定安装位置的平面图，包括所有设备和元件安装在其确定位置的完整信号 </t>
  </si>
  <si>
    <t>（竣工图）。管道（埋线、管道、背板、区域）布线图、接线盒及连接盒图纸。</t>
  </si>
  <si>
    <t>安装照片记录及闭路电视图像捕捉效果。</t>
  </si>
  <si>
    <t>详细的设备连接图（单线图）。</t>
  </si>
  <si>
    <t>已安装设备的全部技术信息，包括商业和技术目录。</t>
  </si>
  <si>
    <t>11.6</t>
  </si>
  <si>
    <t>单位：册,保养手册</t>
  </si>
  <si>
    <t>手册应包含保修期结束后，设备保养预防措施及校正等内容</t>
  </si>
  <si>
    <t>无论是否签订合同，都须对该内容进行规划和研究。手册分为不同章节，内容包括:</t>
  </si>
  <si>
    <t>易损件及难调试件的使用寿命及更换期限建议。</t>
  </si>
  <si>
    <t>机械件保养、清洁及润滑。</t>
  </si>
  <si>
    <t>电气电子设备保养、校正以及维修和/或更换方式。</t>
  </si>
  <si>
    <t>每台设备常见故障及维修限期一览表，以便安保人员维修。</t>
  </si>
  <si>
    <t>安装设计期间进行定期必要调试。</t>
  </si>
  <si>
    <t>见图纸 EM-04 ,  1P-PL-17 和 IN-007.</t>
  </si>
  <si>
    <t>11.7.</t>
  </si>
  <si>
    <t>单位：册, 操作手册</t>
  </si>
  <si>
    <t>本手册不仅描述所有安装设备功能及其局限，</t>
  </si>
  <si>
    <t>尤其应介绍在一般情况下这些设备的使用</t>
  </si>
  <si>
    <t xml:space="preserve"> 以及提供在可能出现的特殊情况下不同的替代方案</t>
  </si>
  <si>
    <t>11.8</t>
  </si>
  <si>
    <t>单位：册，保修及保养、培训。在培训中需解释保修内容，包括安装</t>
  </si>
  <si>
    <t>由安装公司或承包商提供保修卡</t>
  </si>
  <si>
    <t>需指明是否包含所有元件及系统，是否排除了某些元件及系统，或是否规定了不同截止日期</t>
  </si>
  <si>
    <t>如无明确说明，保修期默认为一年，</t>
  </si>
  <si>
    <t xml:space="preserve">同时须说明质保范围包括哪些项目及服务。 </t>
  </si>
  <si>
    <t>在项目投标结束，接收项目七，承包商有义务为代表处指定安装设备人员提供</t>
  </si>
  <si>
    <t>必要的培训或研讨</t>
  </si>
  <si>
    <t xml:space="preserve">旨在让其全面了解设备运行及操作 </t>
  </si>
  <si>
    <t>第十一章 安全子系统设施 小计</t>
  </si>
  <si>
    <t>代理</t>
  </si>
  <si>
    <t>12.00</t>
  </si>
  <si>
    <t>第十二章 IT设施项管理</t>
  </si>
  <si>
    <t>12.1</t>
  </si>
  <si>
    <t>项目管理代理费</t>
  </si>
  <si>
    <t>12.2</t>
  </si>
  <si>
    <t>加班费</t>
  </si>
  <si>
    <t>12.3</t>
  </si>
  <si>
    <t>拆装现有电缆收费</t>
  </si>
  <si>
    <t xml:space="preserve"> 第十二章 IT设施项管理 小计</t>
  </si>
  <si>
    <t>13.00</t>
  </si>
  <si>
    <t>第十三章 初始工作</t>
  </si>
  <si>
    <t>13.01</t>
  </si>
  <si>
    <t>安全及卫生服务.</t>
  </si>
  <si>
    <t>13.02</t>
  </si>
  <si>
    <t>杂项</t>
  </si>
  <si>
    <t>13.2.1</t>
  </si>
  <si>
    <t>用于建筑工事的急救箱，钢板材质，需经防腐处理</t>
  </si>
  <si>
    <t>印有十字标记。白色，配备最基本的必需品</t>
  </si>
  <si>
    <t>13.2.2</t>
  </si>
  <si>
    <t>5 公斤 二氧化碳钢制灭火器。二氧化碳碳雪灭火器，效率 89b，配有 5 千克灭火剂。</t>
  </si>
  <si>
    <t>钢材质，带支架和扩散喷嘴，符合 EN-3:1996 标准。测量已安装的装置。</t>
  </si>
  <si>
    <t>S7r.d. 486/97.</t>
  </si>
  <si>
    <t>13.2.3</t>
  </si>
  <si>
    <t>高空作业安全帽。顶部，带四点式下颌固定带，由</t>
  </si>
  <si>
    <t>高密度聚乙烯（HDPE）制成，耐温达 -30ºc，抗电能力达 1000 V（标准：EN-50365）。</t>
  </si>
  <si>
    <t>重量：375 克。颜色：白/黄色，符合标准： EN-397 和 EN-50365。</t>
  </si>
  <si>
    <t>13.2.4</t>
  </si>
  <si>
    <t>防尘护目镜。防撞护目镜，无色，防尘，防雾，全景，</t>
  </si>
  <si>
    <t>使用 3 次可折旧。通过 CE s/R.D. 773/97 Y r.d. 1407/92 认证。</t>
  </si>
  <si>
    <t>13.2.5</t>
  </si>
  <si>
    <t xml:space="preserve"> 带一个过滤器的半防尘口罩，使用三次可折旧。通过</t>
  </si>
  <si>
    <t>CE.s/R.D. 773/97 Y r.d. 1407/92 认证</t>
  </si>
  <si>
    <t>12.2.6</t>
  </si>
  <si>
    <t>防尘口罩替代过滤器。防尘防烟口罩的替代过滤器。通过 CE 1407_792 认证。</t>
  </si>
  <si>
    <t>13.2.7</t>
  </si>
  <si>
    <t>一次性纤维口罩。适用粉尘、烟雾或油漆环境作工</t>
  </si>
  <si>
    <t>13.2.8</t>
  </si>
  <si>
    <t>护腰带</t>
  </si>
  <si>
    <t>12.2.9</t>
  </si>
  <si>
    <t>工具腰带</t>
  </si>
  <si>
    <t>13.2.10</t>
  </si>
  <si>
    <t>反光安全工装兜。黄/橙色</t>
  </si>
  <si>
    <t>13.2.11</t>
  </si>
  <si>
    <t>强化帆布手套</t>
  </si>
  <si>
    <t>13.2.12</t>
  </si>
  <si>
    <t>安全靴</t>
  </si>
  <si>
    <t>13.2.13</t>
  </si>
  <si>
    <t>护膝</t>
  </si>
  <si>
    <t>13.2.14</t>
  </si>
  <si>
    <t>背侧安全带</t>
  </si>
  <si>
    <t>第十三章  小计</t>
  </si>
  <si>
    <t>14.00</t>
  </si>
  <si>
    <t>第十四章  固定家具、柜台、非计算机设备</t>
  </si>
  <si>
    <t>14.01</t>
  </si>
  <si>
    <t>使用白色三聚氰胺或类似饰面材料饰面的家具。</t>
  </si>
  <si>
    <t>价格包括在施工中采取措施，按照规定的立面图在工厂绘制技术图纸，</t>
  </si>
  <si>
    <t>由管理层审查，制造，运输，保护性开箱和完整安装</t>
  </si>
  <si>
    <t>该项目中的所有家具都是固定的且需要定制。</t>
  </si>
  <si>
    <t>制作的桌子不是标准制造的，而是根据空间条件定制的，并与操作空间内的橱柜、档案柜等颜色相同。</t>
  </si>
  <si>
    <t>表面硬度有条纹，基本木材使用中高档聚合木材。</t>
  </si>
  <si>
    <t>将遵循与1P-PL-11家具尺寸和布局图相对应的家具布置。</t>
  </si>
  <si>
    <t>铰链、抽屉导轨等五金或金属零件应包括在本品目规定的价格中。</t>
  </si>
  <si>
    <t>总领事办公桌 2700x900x750mm</t>
  </si>
  <si>
    <t>总领事办公室书架墙屏风</t>
  </si>
  <si>
    <t>总领事办公室书架墙-会议</t>
  </si>
  <si>
    <t>秘书室桌子 2000x 800x750 mm</t>
  </si>
  <si>
    <t>秘书室书架墙 4,95x 300x 750 mm</t>
  </si>
  <si>
    <t>等候室桌台2500x465x900</t>
  </si>
  <si>
    <t>行政办公室桌子 2500x800x750 mm</t>
  </si>
  <si>
    <t>行政办公室书架墙 426x300 mm</t>
  </si>
  <si>
    <t>会议室桌子6400x1200x750 mm</t>
  </si>
  <si>
    <t>会议室右墙家具幕墙</t>
  </si>
  <si>
    <t>会议室右墙家具</t>
  </si>
  <si>
    <t>签证室桌子 2000x800x750mm</t>
  </si>
  <si>
    <t>签证室桌子2000x800x750mm</t>
  </si>
  <si>
    <t>签证室墙面家具2130x600x750mm</t>
  </si>
  <si>
    <t>签证室墙面家具幕墙</t>
  </si>
  <si>
    <t>档案室和等待室隔墙</t>
  </si>
  <si>
    <t>工作间桌子</t>
  </si>
  <si>
    <t>白石台面工艺柜台</t>
  </si>
  <si>
    <t>拜访室桌子 1700x700 mm</t>
  </si>
  <si>
    <t>公民服务等待长椅</t>
  </si>
  <si>
    <t>签证等待室长椅</t>
  </si>
  <si>
    <t>通讯室台式计算机</t>
  </si>
  <si>
    <t>通讯室左墙家具</t>
  </si>
  <si>
    <t>通讯室右墙家具</t>
  </si>
  <si>
    <t>双面紧凑型金属档案室</t>
  </si>
  <si>
    <t>会议室矮家具</t>
  </si>
  <si>
    <t>总领事办公室矮家具</t>
  </si>
  <si>
    <t>14.02</t>
  </si>
  <si>
    <t>M2，签证室和控制间的设立。</t>
  </si>
  <si>
    <t>制造带有木制底座平台的柜台，用L形型材从墙壁或钢构件固定在墙壁上，作为固定墙壁的支撑，带有双重紧固件。</t>
  </si>
  <si>
    <t>所有零件采用镀锌金属元素</t>
  </si>
  <si>
    <t>递单槽安装双胶合板，以进行底座和研磨。它将以根据1P-EL-06、07、08详图看到的带有边缘的可丽耐块完成。</t>
  </si>
  <si>
    <t>它将根据项目的详细图纸和中国允许指纹读取器通过的标准，在柜台平面以下以嵌入式方式制作</t>
  </si>
  <si>
    <t>完全完成使用压缝条后使其平滑</t>
  </si>
  <si>
    <t>递单槽采用优质不锈钢安装</t>
  </si>
  <si>
    <t>签证室1 无障碍通道</t>
  </si>
  <si>
    <t>签证室2</t>
  </si>
  <si>
    <t>签证室</t>
  </si>
  <si>
    <t>第十四章 固定家具、柜台、非计算机设备 小计</t>
  </si>
  <si>
    <t>15.00</t>
  </si>
  <si>
    <t>第十五章  其他</t>
  </si>
  <si>
    <t>15.01</t>
  </si>
  <si>
    <t>30公里行动半径内的工程相关材料的运输和交付。</t>
  </si>
  <si>
    <t>15.02</t>
  </si>
  <si>
    <t>额外夜晚加班，施工时间为18:00至2:00。</t>
  </si>
  <si>
    <t>15.03</t>
  </si>
  <si>
    <t>施工期间的额外防护材料。</t>
  </si>
  <si>
    <t>15.04</t>
  </si>
  <si>
    <t>工程完工后扫除，2天，4人。</t>
  </si>
  <si>
    <t>第十五章 其他  小计</t>
  </si>
  <si>
    <t>第一章小计 打拆</t>
  </si>
  <si>
    <t>第二章小计 砌墙</t>
  </si>
  <si>
    <t>第五章小计 吊顶</t>
  </si>
  <si>
    <t>第六章小计 石膏抹灰，油漆</t>
  </si>
  <si>
    <t xml:space="preserve">第七章小计 空调 </t>
  </si>
  <si>
    <t>第八章小计 消防设施</t>
  </si>
  <si>
    <t>第九章小计 电力设施</t>
  </si>
  <si>
    <t>第十章小计 通讯设施</t>
  </si>
  <si>
    <t>第十一章小计 安全子系统设施</t>
  </si>
  <si>
    <t>第十二章小计  IT设施项目管理</t>
  </si>
  <si>
    <t>第十三章小计 初始工作，杂项</t>
  </si>
  <si>
    <t>第十四章小计 固定家具、柜台、非计算机设备</t>
  </si>
  <si>
    <t>第十五章小计 其他</t>
  </si>
  <si>
    <t>物质执行</t>
  </si>
  <si>
    <t>15.1</t>
  </si>
  <si>
    <t>一般费用 (13%)</t>
  </si>
  <si>
    <t>15.2</t>
  </si>
  <si>
    <t>工业利润 (6%)</t>
  </si>
  <si>
    <t>15.3</t>
  </si>
  <si>
    <t>税前总成本</t>
  </si>
  <si>
    <t>15.4</t>
  </si>
  <si>
    <t>税 (13%)</t>
  </si>
  <si>
    <t>15.5</t>
  </si>
  <si>
    <t>税后成本</t>
  </si>
  <si>
    <t>2023年成都7月 23日</t>
  </si>
  <si>
    <t>项目方案建筑设计师</t>
  </si>
  <si>
    <t>项目文案建筑师</t>
  </si>
  <si>
    <t>弗朗西斯科 ·莫拉雷斯·卢比奥</t>
  </si>
  <si>
    <t>总经理 四川贝壳莫拉雷斯建筑设计咨询有限公司</t>
  </si>
  <si>
    <t>测绘及预算</t>
  </si>
  <si>
    <t>项目设计师：弗朗西斯科 ·莫拉雷斯·卢比奥</t>
  </si>
  <si>
    <t>“西班牙驻中华人民共和国成都总领事馆新馆的装修工程”</t>
  </si>
  <si>
    <t>指出</t>
  </si>
  <si>
    <t>1-内部执行的估计总额为2579542元人民币，包括计算机、电力和安全子系统设施和项目的执行成本，包括物质执行、管理费用和工业利润。</t>
  </si>
  <si>
    <t>2-增值税金额（13%）为335341元人民币。</t>
  </si>
  <si>
    <t>3-招标基本预算（含税总预算）2914883元人民币</t>
  </si>
  <si>
    <t>为招标需要，附上测算的个体及汇总的西语版成本表格</t>
  </si>
  <si>
    <t>此数据以国内最接近时间的项目模式2020年7月上海领馆项目为基础。</t>
  </si>
  <si>
    <t>由于该项目在其特定设施方面的特殊性，采用了类似的成本值。</t>
  </si>
  <si>
    <t>项目方案建筑师</t>
  </si>
  <si>
    <t>1- 总领事办公室</t>
  </si>
  <si>
    <t>1 1张桌子 2700x900 mm, 3把椅子，老板椅, L型固定模块, 细节参考剖面图。</t>
  </si>
  <si>
    <t>2 -总领事助理办公室</t>
  </si>
  <si>
    <t>2张桌子  2000x800 mm, 2把办公椅, 墙面固定模块, 参见细节图。</t>
  </si>
  <si>
    <t>3 -总领事办公等候室</t>
  </si>
  <si>
    <t>饮品准备吧台、3扶手双人椅、中央桌子及小边桌。</t>
  </si>
  <si>
    <t>4- 行政领事办公室</t>
  </si>
  <si>
    <t>1 张桌子2500x800 mm, 3 把办公椅, 老板椅、沙发、中央桌、小边桌、固定壁柜。</t>
  </si>
  <si>
    <t>5- 多功能会议室</t>
  </si>
  <si>
    <t>3 张桌子 2150x1200 mm, 20 把办公椅, 墙面固定模块, 参考细节图。</t>
  </si>
  <si>
    <t>6- 签证官办公室2</t>
  </si>
  <si>
    <t>2 张桌子 2000x800 mm, 2把办公椅、墙面固定模块, 参见细节图。</t>
  </si>
  <si>
    <t>8 -行政工位</t>
  </si>
  <si>
    <t>7 张桌子1700x600 mm, 7把办公椅, 装 2 个壁挂式文件柜和 1条3000毫米的工作平台。</t>
  </si>
  <si>
    <t>9 -安检处</t>
  </si>
  <si>
    <t>扫描 1500x1100 毫米，检测弧 1300x800 毫米。</t>
  </si>
  <si>
    <t>11 安全、信息传递中心</t>
  </si>
  <si>
    <t>1把办公椅，定制三聚氰胺台面，2750x600 毫米，参见详细图纸。</t>
  </si>
  <si>
    <t>12 动线区</t>
  </si>
  <si>
    <t>办公桌椅, 两个 550 毫米深的固定壁柜。</t>
  </si>
  <si>
    <t>12格文件柜，尺寸：2500x250 毫米，安装在导轨上，并配有可移动的旋轮系统。</t>
  </si>
  <si>
    <t>在墙壁上固定 3 排支架或货架，用于存放物品，参见详细图纸。</t>
  </si>
  <si>
    <t>双排长椅，参见详细图纸。</t>
  </si>
  <si>
    <t>总配电盘外镶挡板，避免公众可见。</t>
  </si>
  <si>
    <t>18 签证室1，无障碍通道</t>
  </si>
  <si>
    <t>2把椅子+ 定制柜台，参见详细图纸。</t>
  </si>
  <si>
    <t>20 公民服务处等候室</t>
  </si>
  <si>
    <t>双排长椅，参见详细图纸.</t>
  </si>
  <si>
    <t>21签证处动线区</t>
  </si>
  <si>
    <t>设施镶板</t>
  </si>
  <si>
    <t>4 把椅子+ 一张桌子1200 x700 mm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</si>
</sst>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26" applyNumberFormat="0" applyAlignment="0" applyProtection="0">
      <alignment vertical="center"/>
    </xf>
    <xf numFmtId="0" fontId="24" fillId="16" borderId="22" applyNumberFormat="0" applyAlignment="0" applyProtection="0">
      <alignment vertical="center"/>
    </xf>
    <xf numFmtId="0" fontId="25" fillId="17" borderId="2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0" fillId="0" borderId="4" xfId="0" applyFont="1" applyFill="1" applyBorder="1" applyAlignment="1"/>
    <xf numFmtId="0" fontId="2" fillId="0" borderId="3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0" fillId="0" borderId="6" xfId="0" applyFont="1" applyFill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3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Alignme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3" borderId="4" xfId="0" applyFont="1" applyFill="1" applyBorder="1"/>
    <xf numFmtId="0" fontId="0" fillId="2" borderId="0" xfId="0" applyFont="1" applyFill="1"/>
    <xf numFmtId="0" fontId="1" fillId="4" borderId="0" xfId="0" applyFont="1" applyFill="1"/>
    <xf numFmtId="0" fontId="0" fillId="0" borderId="4" xfId="0" applyFont="1" applyBorder="1"/>
    <xf numFmtId="49" fontId="1" fillId="0" borderId="0" xfId="0" applyNumberFormat="1" applyFont="1"/>
    <xf numFmtId="0" fontId="0" fillId="3" borderId="4" xfId="0" applyFont="1" applyFill="1" applyBorder="1"/>
    <xf numFmtId="0" fontId="5" fillId="2" borderId="0" xfId="0" applyFont="1" applyFill="1"/>
    <xf numFmtId="0" fontId="1" fillId="0" borderId="4" xfId="0" applyFont="1" applyFill="1" applyBorder="1"/>
    <xf numFmtId="0" fontId="1" fillId="0" borderId="7" xfId="0" applyFont="1" applyBorder="1"/>
    <xf numFmtId="0" fontId="0" fillId="0" borderId="8" xfId="0" applyFont="1" applyBorder="1"/>
    <xf numFmtId="0" fontId="1" fillId="0" borderId="0" xfId="0" applyFont="1" applyFill="1" applyBorder="1"/>
    <xf numFmtId="0" fontId="6" fillId="0" borderId="0" xfId="0" applyFont="1"/>
    <xf numFmtId="0" fontId="1" fillId="0" borderId="8" xfId="0" applyFont="1" applyBorder="1"/>
    <xf numFmtId="0" fontId="0" fillId="0" borderId="0" xfId="0" applyFont="1" applyBorder="1"/>
    <xf numFmtId="0" fontId="0" fillId="0" borderId="4" xfId="0" applyFont="1" applyFill="1" applyBorder="1"/>
    <xf numFmtId="0" fontId="1" fillId="4" borderId="0" xfId="0" applyFont="1" applyFill="1" applyBorder="1"/>
    <xf numFmtId="0" fontId="6" fillId="4" borderId="0" xfId="0" applyFont="1" applyFill="1"/>
    <xf numFmtId="0" fontId="2" fillId="0" borderId="0" xfId="0" applyFont="1" applyFill="1"/>
    <xf numFmtId="0" fontId="1" fillId="5" borderId="0" xfId="0" applyFont="1" applyFill="1"/>
    <xf numFmtId="0" fontId="4" fillId="5" borderId="0" xfId="0" applyFont="1" applyFill="1"/>
    <xf numFmtId="0" fontId="0" fillId="5" borderId="0" xfId="0" applyFont="1" applyFill="1"/>
    <xf numFmtId="0" fontId="7" fillId="0" borderId="0" xfId="0" applyFont="1"/>
    <xf numFmtId="0" fontId="1" fillId="6" borderId="0" xfId="0" applyFont="1" applyFill="1"/>
    <xf numFmtId="0" fontId="4" fillId="6" borderId="0" xfId="0" applyFont="1" applyFill="1"/>
    <xf numFmtId="0" fontId="0" fillId="6" borderId="0" xfId="0" applyFont="1" applyFill="1"/>
    <xf numFmtId="0" fontId="8" fillId="0" borderId="0" xfId="0" applyFont="1"/>
    <xf numFmtId="0" fontId="4" fillId="3" borderId="4" xfId="0" applyFont="1" applyFill="1" applyBorder="1"/>
    <xf numFmtId="0" fontId="1" fillId="5" borderId="4" xfId="0" applyFont="1" applyFill="1" applyBorder="1"/>
    <xf numFmtId="0" fontId="1" fillId="0" borderId="0" xfId="0" applyFont="1" applyAlignment="1">
      <alignment vertical="center"/>
    </xf>
    <xf numFmtId="0" fontId="0" fillId="0" borderId="4" xfId="0" applyBorder="1"/>
    <xf numFmtId="0" fontId="4" fillId="0" borderId="0" xfId="0" applyFont="1" applyAlignment="1">
      <alignment wrapText="1"/>
    </xf>
    <xf numFmtId="0" fontId="1" fillId="4" borderId="4" xfId="0" applyFont="1" applyFill="1" applyBorder="1"/>
    <xf numFmtId="0" fontId="0" fillId="3" borderId="4" xfId="0" applyFill="1" applyBorder="1"/>
    <xf numFmtId="0" fontId="0" fillId="6" borderId="0" xfId="0" applyFill="1"/>
    <xf numFmtId="0" fontId="0" fillId="3" borderId="9" xfId="0" applyFill="1" applyBorder="1"/>
    <xf numFmtId="0" fontId="1" fillId="3" borderId="9" xfId="0" applyFont="1" applyFill="1" applyBorder="1"/>
    <xf numFmtId="0" fontId="4" fillId="3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9" fillId="0" borderId="0" xfId="0" applyFont="1"/>
    <xf numFmtId="0" fontId="1" fillId="0" borderId="13" xfId="0" applyFont="1" applyBorder="1"/>
    <xf numFmtId="0" fontId="1" fillId="0" borderId="14" xfId="0" applyFont="1" applyBorder="1"/>
    <xf numFmtId="0" fontId="10" fillId="0" borderId="0" xfId="0" applyFont="1"/>
    <xf numFmtId="0" fontId="1" fillId="5" borderId="15" xfId="0" applyFont="1" applyFill="1" applyBorder="1"/>
    <xf numFmtId="0" fontId="1" fillId="5" borderId="11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2288</xdr:row>
      <xdr:rowOff>0</xdr:rowOff>
    </xdr:from>
    <xdr:to>
      <xdr:col>6</xdr:col>
      <xdr:colOff>856888</xdr:colOff>
      <xdr:row>2291</xdr:row>
      <xdr:rowOff>45153</xdr:rowOff>
    </xdr:to>
    <xdr:pic>
      <xdr:nvPicPr>
        <xdr:cNvPr id="2" name="1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0229725"/>
          <a:ext cx="1734185" cy="57848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2320</xdr:row>
      <xdr:rowOff>0</xdr:rowOff>
    </xdr:from>
    <xdr:ext cx="1543050" cy="556439"/>
    <xdr:pic>
      <xdr:nvPicPr>
        <xdr:cNvPr id="4" name="3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6039975"/>
          <a:ext cx="1543050" cy="55626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2288</xdr:row>
      <xdr:rowOff>0</xdr:rowOff>
    </xdr:from>
    <xdr:to>
      <xdr:col>6</xdr:col>
      <xdr:colOff>824230</xdr:colOff>
      <xdr:row>2291</xdr:row>
      <xdr:rowOff>45085</xdr:rowOff>
    </xdr:to>
    <xdr:pic>
      <xdr:nvPicPr>
        <xdr:cNvPr id="3" name="1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0229725"/>
          <a:ext cx="1701800" cy="57848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2320</xdr:row>
      <xdr:rowOff>0</xdr:rowOff>
    </xdr:from>
    <xdr:ext cx="1543050" cy="556439"/>
    <xdr:pic>
      <xdr:nvPicPr>
        <xdr:cNvPr id="5" name="3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6039975"/>
          <a:ext cx="1543050" cy="556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25"/>
  <sheetViews>
    <sheetView tabSelected="1" zoomScale="145" zoomScaleNormal="145" topLeftCell="B2162" workbookViewId="0">
      <selection activeCell="C2274" sqref="C2274"/>
    </sheetView>
  </sheetViews>
  <sheetFormatPr defaultColWidth="11.5166666666667" defaultRowHeight="13.5"/>
  <cols>
    <col min="1" max="2" width="11.5166666666667" style="13" customWidth="1"/>
    <col min="3" max="3" width="21.3" style="13" customWidth="1"/>
    <col min="4" max="16384" width="11.5166666666667" style="13" customWidth="1"/>
  </cols>
  <sheetData>
    <row r="1" spans="1:10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</row>
    <row r="3" s="12" customFormat="1" ht="10.5" spans="2:11"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</v>
      </c>
      <c r="J3" s="12" t="s">
        <v>8</v>
      </c>
      <c r="K3" s="12" t="s">
        <v>9</v>
      </c>
    </row>
    <row r="4" s="12" customFormat="1" ht="10.5" spans="2:12">
      <c r="B4" s="16" t="s">
        <v>10</v>
      </c>
      <c r="C4" s="17" t="s">
        <v>11</v>
      </c>
      <c r="D4" s="16"/>
      <c r="E4" s="16"/>
      <c r="F4" s="16"/>
      <c r="G4" s="16"/>
      <c r="H4" s="16"/>
      <c r="I4" s="16"/>
      <c r="J4" s="16"/>
      <c r="K4" s="16"/>
      <c r="L4" s="16"/>
    </row>
    <row r="5" s="12" customFormat="1" ht="10.5" spans="2:12">
      <c r="B5" s="18"/>
      <c r="C5" s="19"/>
      <c r="D5" s="18"/>
      <c r="E5" s="18"/>
      <c r="F5" s="18"/>
      <c r="G5" s="18"/>
      <c r="H5" s="18"/>
      <c r="I5" s="18"/>
      <c r="J5" s="18"/>
      <c r="K5" s="18"/>
      <c r="L5" s="18"/>
    </row>
    <row r="6" s="12" customFormat="1" ht="10.5" spans="2:8">
      <c r="B6" s="12" t="s">
        <v>12</v>
      </c>
      <c r="C6" s="20" t="s">
        <v>13</v>
      </c>
      <c r="D6" s="20"/>
      <c r="E6" s="20"/>
      <c r="F6" s="20"/>
      <c r="G6" s="20"/>
      <c r="H6" s="20"/>
    </row>
    <row r="7" s="12" customFormat="1" ht="10.5" spans="3:3">
      <c r="C7" s="12" t="s">
        <v>14</v>
      </c>
    </row>
    <row r="8" s="12" customFormat="1" ht="10.5" spans="3:3">
      <c r="C8" s="12" t="s">
        <v>15</v>
      </c>
    </row>
    <row r="9" s="12" customFormat="1" ht="10.5"/>
    <row r="10" s="12" customFormat="1" ht="10.5" spans="3:11">
      <c r="C10" s="12" t="s">
        <v>16</v>
      </c>
      <c r="D10" s="12">
        <v>1</v>
      </c>
      <c r="E10" s="12">
        <v>3.56</v>
      </c>
      <c r="F10" s="12">
        <v>0.24</v>
      </c>
      <c r="G10" s="12">
        <v>2.7</v>
      </c>
      <c r="H10" s="12">
        <f>E10*G10</f>
        <v>9.612</v>
      </c>
      <c r="J10" s="12">
        <v>90</v>
      </c>
      <c r="K10" s="12">
        <f>H10*J10</f>
        <v>865.08</v>
      </c>
    </row>
    <row r="11" s="12" customFormat="1" ht="10.5" spans="3:11">
      <c r="C11" s="12" t="s">
        <v>17</v>
      </c>
      <c r="D11" s="12">
        <v>1</v>
      </c>
      <c r="E11" s="12">
        <v>6.69</v>
      </c>
      <c r="F11" s="12">
        <v>0.21</v>
      </c>
      <c r="G11" s="12">
        <v>2.7</v>
      </c>
      <c r="H11" s="12">
        <f>E11*G11</f>
        <v>18.063</v>
      </c>
      <c r="J11" s="12">
        <v>90</v>
      </c>
      <c r="K11" s="12">
        <f>H11*J11</f>
        <v>1625.67</v>
      </c>
    </row>
    <row r="12" s="12" customFormat="1" ht="10.5" spans="3:11">
      <c r="C12" s="12" t="s">
        <v>18</v>
      </c>
      <c r="D12" s="12">
        <v>1</v>
      </c>
      <c r="E12" s="12">
        <v>1.05</v>
      </c>
      <c r="F12" s="12">
        <v>0.05</v>
      </c>
      <c r="G12" s="12">
        <v>2.7</v>
      </c>
      <c r="H12" s="12">
        <f>E12*G12</f>
        <v>2.835</v>
      </c>
      <c r="J12" s="12">
        <v>90</v>
      </c>
      <c r="K12" s="12">
        <v>400</v>
      </c>
    </row>
    <row r="13" s="12" customFormat="1" ht="10.5" spans="3:12">
      <c r="C13" s="12" t="s">
        <v>19</v>
      </c>
      <c r="D13" s="12">
        <v>1</v>
      </c>
      <c r="E13" s="12">
        <v>0.7</v>
      </c>
      <c r="F13" s="12">
        <v>0.15</v>
      </c>
      <c r="G13" s="12">
        <v>2.7</v>
      </c>
      <c r="H13" s="21">
        <f>E13*G13</f>
        <v>1.89</v>
      </c>
      <c r="I13" s="21"/>
      <c r="J13" s="21">
        <v>90</v>
      </c>
      <c r="K13" s="21">
        <f>H13*J13</f>
        <v>170.1</v>
      </c>
      <c r="L13" s="21"/>
    </row>
    <row r="14" s="12" customFormat="1" ht="10.5" spans="8:12">
      <c r="H14" s="22"/>
      <c r="I14" s="22"/>
      <c r="J14" s="22"/>
      <c r="K14" s="22"/>
      <c r="L14" s="22"/>
    </row>
    <row r="15" s="12" customFormat="1" ht="10.5" spans="8:12">
      <c r="H15" s="12" t="s">
        <v>20</v>
      </c>
      <c r="I15" s="12">
        <f>H10+H11</f>
        <v>27.675</v>
      </c>
      <c r="J15" s="12">
        <f>J10</f>
        <v>90</v>
      </c>
      <c r="K15" s="16">
        <f>K10+K11+K12+K13</f>
        <v>3060.85</v>
      </c>
      <c r="L15" s="16" t="s">
        <v>21</v>
      </c>
    </row>
    <row r="16" s="12" customFormat="1" ht="10.5"/>
    <row r="17" s="12" customFormat="1" ht="10.5" spans="2:3">
      <c r="B17" s="12" t="s">
        <v>22</v>
      </c>
      <c r="C17" s="20" t="s">
        <v>23</v>
      </c>
    </row>
    <row r="18" s="12" customFormat="1" ht="10.5" spans="3:3">
      <c r="C18" s="12" t="s">
        <v>24</v>
      </c>
    </row>
    <row r="19" s="12" customFormat="1" ht="10.5" spans="3:3">
      <c r="C19" s="12" t="s">
        <v>25</v>
      </c>
    </row>
    <row r="20" s="12" customFormat="1" ht="10.5" spans="3:3">
      <c r="C20" s="12" t="s">
        <v>26</v>
      </c>
    </row>
    <row r="21" s="12" customFormat="1" ht="10.5"/>
    <row r="22" s="12" customFormat="1" ht="10.5" spans="3:11">
      <c r="C22" s="12" t="s">
        <v>27</v>
      </c>
      <c r="D22" s="12">
        <v>1</v>
      </c>
      <c r="H22" s="12">
        <v>345</v>
      </c>
      <c r="J22" s="12">
        <v>20</v>
      </c>
      <c r="K22" s="12">
        <f>H22*J22</f>
        <v>6900</v>
      </c>
    </row>
    <row r="23" s="12" customFormat="1" ht="10.5" spans="8:12">
      <c r="H23" s="22"/>
      <c r="I23" s="22"/>
      <c r="J23" s="22"/>
      <c r="K23" s="22"/>
      <c r="L23" s="22"/>
    </row>
    <row r="24" s="12" customFormat="1" ht="10.5" spans="8:12">
      <c r="H24" s="12" t="s">
        <v>20</v>
      </c>
      <c r="I24" s="12">
        <f>H22</f>
        <v>345</v>
      </c>
      <c r="J24" s="12">
        <f>J22</f>
        <v>20</v>
      </c>
      <c r="K24" s="16">
        <f>SUM(K22:K23)</f>
        <v>6900</v>
      </c>
      <c r="L24" s="16" t="s">
        <v>21</v>
      </c>
    </row>
    <row r="25" s="12" customFormat="1" ht="10.5" spans="11:12">
      <c r="K25" s="18"/>
      <c r="L25" s="18"/>
    </row>
    <row r="26" s="12" customFormat="1" ht="10.5" spans="2:12">
      <c r="B26" s="12" t="s">
        <v>28</v>
      </c>
      <c r="C26" s="20" t="s">
        <v>29</v>
      </c>
      <c r="D26" s="20"/>
      <c r="E26" s="20"/>
      <c r="F26" s="20"/>
      <c r="G26" s="20"/>
      <c r="H26" s="20"/>
      <c r="I26" s="20"/>
      <c r="J26" s="20"/>
      <c r="K26" s="20"/>
      <c r="L26" s="20"/>
    </row>
    <row r="27" s="12" customFormat="1" ht="10.5" spans="3:3">
      <c r="C27" s="12" t="s">
        <v>30</v>
      </c>
    </row>
    <row r="28" s="12" customFormat="1" ht="10.5"/>
    <row r="29" s="12" customFormat="1" ht="10.5"/>
    <row r="30" s="12" customFormat="1" ht="10.5" spans="3:11">
      <c r="C30" s="23" t="s">
        <v>31</v>
      </c>
      <c r="D30" s="12">
        <v>1</v>
      </c>
      <c r="E30" s="12">
        <v>7.94</v>
      </c>
      <c r="F30" s="12">
        <v>0.52</v>
      </c>
      <c r="G30" s="12">
        <v>2.7</v>
      </c>
      <c r="H30" s="12">
        <f>E30*G30</f>
        <v>21.438</v>
      </c>
      <c r="J30" s="12">
        <v>100</v>
      </c>
      <c r="K30" s="12">
        <f>H30*J30</f>
        <v>2143.8</v>
      </c>
    </row>
    <row r="31" s="12" customFormat="1" ht="10.5" spans="8:12">
      <c r="H31" s="22"/>
      <c r="I31" s="22"/>
      <c r="J31" s="22"/>
      <c r="K31" s="22"/>
      <c r="L31" s="22"/>
    </row>
    <row r="32" s="12" customFormat="1" ht="10.5" spans="8:12">
      <c r="H32" s="12" t="s">
        <v>20</v>
      </c>
      <c r="I32" s="12">
        <f>H30</f>
        <v>21.438</v>
      </c>
      <c r="J32" s="12">
        <f>J30</f>
        <v>100</v>
      </c>
      <c r="K32" s="16">
        <f>K30</f>
        <v>2143.8</v>
      </c>
      <c r="L32" s="16" t="s">
        <v>21</v>
      </c>
    </row>
    <row r="33" s="12" customFormat="1" ht="10.5"/>
    <row r="34" s="12" customFormat="1" ht="10.5" spans="2:3">
      <c r="B34" s="12" t="s">
        <v>32</v>
      </c>
      <c r="C34" s="20" t="s">
        <v>33</v>
      </c>
    </row>
    <row r="35" s="12" customFormat="1" ht="10.5" spans="3:3">
      <c r="C35" s="12" t="s">
        <v>34</v>
      </c>
    </row>
    <row r="36" s="12" customFormat="1" ht="10.5"/>
    <row r="37" s="12" customFormat="1" ht="10.5" spans="3:11">
      <c r="C37" s="12" t="s">
        <v>35</v>
      </c>
      <c r="D37" s="12">
        <v>1</v>
      </c>
      <c r="E37" s="12">
        <v>2.5</v>
      </c>
      <c r="F37" s="12">
        <v>0.6</v>
      </c>
      <c r="G37" s="12">
        <v>0.8</v>
      </c>
      <c r="H37" s="12">
        <f>E37*F37*G37</f>
        <v>1.2</v>
      </c>
      <c r="J37" s="12">
        <v>120</v>
      </c>
      <c r="K37" s="12">
        <f>H37*J37</f>
        <v>144</v>
      </c>
    </row>
    <row r="38" s="12" customFormat="1" ht="10.5" spans="3:11">
      <c r="C38" s="12" t="s">
        <v>36</v>
      </c>
      <c r="D38" s="12">
        <v>1</v>
      </c>
      <c r="E38" s="12">
        <v>2</v>
      </c>
      <c r="F38" s="12">
        <v>0.6</v>
      </c>
      <c r="G38" s="12">
        <v>0.8</v>
      </c>
      <c r="H38" s="12">
        <f>E38*F38*G38</f>
        <v>0.96</v>
      </c>
      <c r="J38" s="12">
        <v>120</v>
      </c>
      <c r="K38" s="12">
        <f>H38*J38</f>
        <v>115.2</v>
      </c>
    </row>
    <row r="39" s="12" customFormat="1" ht="10.5" spans="8:12">
      <c r="H39" s="22"/>
      <c r="I39" s="22"/>
      <c r="J39" s="22"/>
      <c r="K39" s="22"/>
      <c r="L39" s="22"/>
    </row>
    <row r="40" s="12" customFormat="1" ht="10.5" spans="8:12">
      <c r="H40" s="12" t="s">
        <v>20</v>
      </c>
      <c r="I40" s="12">
        <f>H37+H38</f>
        <v>2.16</v>
      </c>
      <c r="J40" s="12">
        <f>J37</f>
        <v>120</v>
      </c>
      <c r="K40" s="16">
        <f>SUM(K37:K39)</f>
        <v>259.2</v>
      </c>
      <c r="L40" s="16" t="s">
        <v>21</v>
      </c>
    </row>
    <row r="41" s="12" customFormat="1" ht="10.5" spans="11:12">
      <c r="K41" s="18"/>
      <c r="L41" s="18"/>
    </row>
    <row r="42" s="12" customFormat="1" ht="10.5" spans="2:12">
      <c r="B42" s="12" t="s">
        <v>37</v>
      </c>
      <c r="C42" s="20" t="s">
        <v>38</v>
      </c>
      <c r="K42" s="18"/>
      <c r="L42" s="18"/>
    </row>
    <row r="43" s="12" customFormat="1" ht="10.5" spans="3:3">
      <c r="C43" s="12" t="s">
        <v>39</v>
      </c>
    </row>
    <row r="44" s="12" customFormat="1" ht="10.5"/>
    <row r="45" s="12" customFormat="1" ht="10.5" spans="3:11">
      <c r="C45" s="12" t="s">
        <v>40</v>
      </c>
      <c r="D45" s="12">
        <v>1</v>
      </c>
      <c r="H45" s="12">
        <v>128</v>
      </c>
      <c r="J45" s="12">
        <v>40</v>
      </c>
      <c r="K45" s="12">
        <f>H45*J45</f>
        <v>5120</v>
      </c>
    </row>
    <row r="46" s="12" customFormat="1" ht="10.5" spans="3:11">
      <c r="C46" s="12" t="s">
        <v>41</v>
      </c>
      <c r="D46" s="12">
        <v>1</v>
      </c>
      <c r="H46" s="12">
        <v>3</v>
      </c>
      <c r="J46" s="12">
        <v>40</v>
      </c>
      <c r="K46" s="12">
        <f>H46*J46</f>
        <v>120</v>
      </c>
    </row>
    <row r="47" s="12" customFormat="1" ht="10.5" spans="3:11">
      <c r="C47" s="12" t="s">
        <v>42</v>
      </c>
      <c r="D47" s="12">
        <v>1</v>
      </c>
      <c r="H47" s="12">
        <v>4</v>
      </c>
      <c r="J47" s="12">
        <v>40</v>
      </c>
      <c r="K47" s="12">
        <f>H47*J47</f>
        <v>160</v>
      </c>
    </row>
    <row r="48" s="12" customFormat="1" ht="10.5" spans="3:11">
      <c r="C48" s="12" t="s">
        <v>43</v>
      </c>
      <c r="D48" s="12">
        <v>1</v>
      </c>
      <c r="H48" s="12">
        <v>4</v>
      </c>
      <c r="J48" s="12">
        <v>40</v>
      </c>
      <c r="K48" s="12">
        <f>H48*J48</f>
        <v>160</v>
      </c>
    </row>
    <row r="49" s="12" customFormat="1" ht="10.5" spans="8:12">
      <c r="H49" s="22"/>
      <c r="I49" s="22"/>
      <c r="J49" s="22"/>
      <c r="K49" s="22"/>
      <c r="L49" s="22"/>
    </row>
    <row r="50" s="12" customFormat="1" ht="10.5" spans="8:12">
      <c r="H50" s="12" t="s">
        <v>20</v>
      </c>
      <c r="I50" s="12">
        <f>H45+H46+H47+H48</f>
        <v>139</v>
      </c>
      <c r="J50" s="12">
        <f>J45</f>
        <v>40</v>
      </c>
      <c r="K50" s="16">
        <f>K45+K46+K47+K48</f>
        <v>5560</v>
      </c>
      <c r="L50" s="16" t="s">
        <v>21</v>
      </c>
    </row>
    <row r="51" s="12" customFormat="1" ht="10.5" spans="11:12">
      <c r="K51" s="18"/>
      <c r="L51" s="18"/>
    </row>
    <row r="52" s="12" customFormat="1" ht="10.5" spans="2:3">
      <c r="B52" s="12" t="s">
        <v>44</v>
      </c>
      <c r="C52" s="20" t="s">
        <v>45</v>
      </c>
    </row>
    <row r="53" s="12" customFormat="1" ht="10.5" spans="3:3">
      <c r="C53" s="12" t="s">
        <v>46</v>
      </c>
    </row>
    <row r="54" s="12" customFormat="1" ht="10.5"/>
    <row r="55" s="12" customFormat="1" ht="10.5"/>
    <row r="56" s="12" customFormat="1" ht="10.5" spans="3:11">
      <c r="C56" s="12" t="s">
        <v>47</v>
      </c>
      <c r="D56" s="12">
        <v>1</v>
      </c>
      <c r="H56" s="12">
        <v>14</v>
      </c>
      <c r="J56" s="12">
        <v>500</v>
      </c>
      <c r="K56" s="12">
        <f>H56*J56</f>
        <v>7000</v>
      </c>
    </row>
    <row r="57" s="12" customFormat="1" ht="10.5" spans="3:11">
      <c r="C57" s="12" t="s">
        <v>48</v>
      </c>
      <c r="D57" s="12">
        <v>1</v>
      </c>
      <c r="H57" s="12">
        <v>2</v>
      </c>
      <c r="J57" s="12">
        <v>500</v>
      </c>
      <c r="K57" s="12">
        <f>H57*J57</f>
        <v>1000</v>
      </c>
    </row>
    <row r="58" s="12" customFormat="1" ht="10.5" spans="8:12">
      <c r="H58" s="22"/>
      <c r="I58" s="22"/>
      <c r="J58" s="22"/>
      <c r="K58" s="22"/>
      <c r="L58" s="22"/>
    </row>
    <row r="59" s="12" customFormat="1" ht="10.5" spans="8:12">
      <c r="H59" s="12" t="s">
        <v>20</v>
      </c>
      <c r="I59" s="12">
        <f>H56+H57</f>
        <v>16</v>
      </c>
      <c r="J59" s="12">
        <f>J56</f>
        <v>500</v>
      </c>
      <c r="K59" s="16">
        <f>K56+K57</f>
        <v>8000</v>
      </c>
      <c r="L59" s="16" t="s">
        <v>21</v>
      </c>
    </row>
    <row r="60" s="12" customFormat="1" ht="10.5"/>
    <row r="61" s="12" customFormat="1" ht="10.5"/>
    <row r="62" s="12" customFormat="1" ht="10.5" spans="2:11">
      <c r="B62" s="12" t="s">
        <v>1</v>
      </c>
      <c r="C62" s="12" t="s">
        <v>2</v>
      </c>
      <c r="D62" s="12" t="s">
        <v>3</v>
      </c>
      <c r="E62" s="12" t="s">
        <v>4</v>
      </c>
      <c r="F62" s="12" t="s">
        <v>5</v>
      </c>
      <c r="G62" s="12" t="s">
        <v>6</v>
      </c>
      <c r="H62" s="12" t="s">
        <v>7</v>
      </c>
      <c r="I62" s="12" t="s">
        <v>3</v>
      </c>
      <c r="J62" s="12" t="s">
        <v>8</v>
      </c>
      <c r="K62" s="12" t="s">
        <v>9</v>
      </c>
    </row>
    <row r="63" s="12" customFormat="1" ht="10.5" spans="2:3">
      <c r="B63" s="12" t="s">
        <v>49</v>
      </c>
      <c r="C63" s="24" t="s">
        <v>50</v>
      </c>
    </row>
    <row r="64" s="12" customFormat="1" ht="31.5" spans="3:3">
      <c r="C64" s="25" t="s">
        <v>51</v>
      </c>
    </row>
    <row r="65" s="12" customFormat="1" ht="10.5" spans="3:3">
      <c r="C65" s="26"/>
    </row>
    <row r="66" s="12" customFormat="1" ht="10.5" spans="3:3">
      <c r="C66" s="26"/>
    </row>
    <row r="67" s="12" customFormat="1" ht="10.5" spans="3:11">
      <c r="C67" s="26" t="s">
        <v>52</v>
      </c>
      <c r="D67" s="12">
        <v>1</v>
      </c>
      <c r="H67" s="12">
        <v>2</v>
      </c>
      <c r="J67" s="12">
        <v>90</v>
      </c>
      <c r="K67" s="12">
        <f>H67*J67</f>
        <v>180</v>
      </c>
    </row>
    <row r="68" s="12" customFormat="1" ht="10.5" spans="3:12">
      <c r="C68" s="26" t="s">
        <v>53</v>
      </c>
      <c r="D68" s="12">
        <v>1</v>
      </c>
      <c r="H68" s="22">
        <v>2</v>
      </c>
      <c r="I68" s="22"/>
      <c r="J68" s="22">
        <v>90</v>
      </c>
      <c r="K68" s="22">
        <f>H68*J68</f>
        <v>180</v>
      </c>
      <c r="L68" s="22"/>
    </row>
    <row r="69" s="12" customFormat="1" ht="10.5" spans="3:12">
      <c r="C69" s="26"/>
      <c r="H69" s="12" t="s">
        <v>20</v>
      </c>
      <c r="I69" s="12">
        <f>H67+H68</f>
        <v>4</v>
      </c>
      <c r="J69" s="12">
        <f>J67</f>
        <v>90</v>
      </c>
      <c r="K69" s="16">
        <f>K67+K68</f>
        <v>360</v>
      </c>
      <c r="L69" s="16" t="s">
        <v>21</v>
      </c>
    </row>
    <row r="70" s="12" customFormat="1" ht="10.5" spans="3:3">
      <c r="C70" s="26"/>
    </row>
    <row r="71" s="12" customFormat="1" ht="10.5" spans="2:3">
      <c r="B71" s="12" t="s">
        <v>54</v>
      </c>
      <c r="C71" s="24" t="s">
        <v>55</v>
      </c>
    </row>
    <row r="72" s="12" customFormat="1" ht="45" customHeight="1" spans="3:3">
      <c r="C72" s="25" t="s">
        <v>56</v>
      </c>
    </row>
    <row r="73" s="12" customFormat="1" ht="10.5"/>
    <row r="74" s="12" customFormat="1" ht="10.5"/>
    <row r="75" s="12" customFormat="1" ht="10.5" spans="3:11">
      <c r="C75" s="12" t="s">
        <v>57</v>
      </c>
      <c r="D75" s="12">
        <v>1</v>
      </c>
      <c r="E75" s="12">
        <v>3.56</v>
      </c>
      <c r="H75" s="12">
        <f>E75</f>
        <v>3.56</v>
      </c>
      <c r="J75" s="12">
        <v>31</v>
      </c>
      <c r="K75" s="12">
        <f>H75*J75</f>
        <v>110.36</v>
      </c>
    </row>
    <row r="76" s="12" customFormat="1" ht="10.5" spans="3:11">
      <c r="C76" s="12" t="s">
        <v>58</v>
      </c>
      <c r="D76" s="12">
        <v>1</v>
      </c>
      <c r="E76" s="12">
        <v>6.69</v>
      </c>
      <c r="H76" s="12">
        <f>E76</f>
        <v>6.69</v>
      </c>
      <c r="J76" s="12">
        <v>31</v>
      </c>
      <c r="K76" s="12">
        <f>H76*J76</f>
        <v>207.39</v>
      </c>
    </row>
    <row r="77" s="12" customFormat="1" ht="10.5" spans="8:12">
      <c r="H77" s="22"/>
      <c r="I77" s="22"/>
      <c r="J77" s="22"/>
      <c r="K77" s="22"/>
      <c r="L77" s="22"/>
    </row>
    <row r="78" s="12" customFormat="1" ht="10.5" spans="8:12">
      <c r="H78" s="12" t="s">
        <v>20</v>
      </c>
      <c r="I78" s="12">
        <f>H75+H76</f>
        <v>10.25</v>
      </c>
      <c r="J78" s="12">
        <f>J75</f>
        <v>31</v>
      </c>
      <c r="K78" s="16">
        <f>SUM(K75:K77)</f>
        <v>317.75</v>
      </c>
      <c r="L78" s="16" t="s">
        <v>21</v>
      </c>
    </row>
    <row r="79" s="12" customFormat="1" ht="10.5" spans="11:12">
      <c r="K79" s="30"/>
      <c r="L79" s="30"/>
    </row>
    <row r="80" s="12" customFormat="1" ht="10.5" spans="2:3">
      <c r="B80" s="12" t="s">
        <v>59</v>
      </c>
      <c r="C80" s="20" t="s">
        <v>60</v>
      </c>
    </row>
    <row r="81" s="12" customFormat="1" ht="43.5" customHeight="1" spans="3:3">
      <c r="C81" s="27" t="s">
        <v>61</v>
      </c>
    </row>
    <row r="82" s="12" customFormat="1" ht="10.5"/>
    <row r="83" s="12" customFormat="1" ht="10.5"/>
    <row r="84" s="12" customFormat="1" ht="10.5" spans="3:11">
      <c r="C84" s="12" t="s">
        <v>62</v>
      </c>
      <c r="D84" s="12">
        <v>1</v>
      </c>
      <c r="H84" s="12">
        <v>130.39</v>
      </c>
      <c r="J84" s="12">
        <v>130</v>
      </c>
      <c r="K84" s="12">
        <f>H84*J84</f>
        <v>16950.7</v>
      </c>
    </row>
    <row r="85" s="12" customFormat="1" ht="10.5" spans="3:11">
      <c r="C85" s="12" t="s">
        <v>63</v>
      </c>
      <c r="D85" s="12">
        <v>1</v>
      </c>
      <c r="H85" s="12">
        <v>17.45</v>
      </c>
      <c r="J85" s="12">
        <v>130</v>
      </c>
      <c r="K85" s="12">
        <f>D85*H85*J85</f>
        <v>2268.5</v>
      </c>
    </row>
    <row r="86" s="12" customFormat="1" ht="10.5" spans="8:12">
      <c r="H86" s="22"/>
      <c r="I86" s="22"/>
      <c r="J86" s="22"/>
      <c r="K86" s="22"/>
      <c r="L86" s="22"/>
    </row>
    <row r="87" s="12" customFormat="1" ht="10.5" spans="8:12">
      <c r="H87" s="12" t="s">
        <v>20</v>
      </c>
      <c r="I87" s="12">
        <f>H84</f>
        <v>130.39</v>
      </c>
      <c r="J87" s="12">
        <f>J84</f>
        <v>130</v>
      </c>
      <c r="K87" s="16">
        <f>SUM(K84:K86)</f>
        <v>19219.2</v>
      </c>
      <c r="L87" s="16" t="s">
        <v>21</v>
      </c>
    </row>
    <row r="88" s="12" customFormat="1" ht="10.5"/>
    <row r="89" s="12" customFormat="1" ht="10.5" spans="2:3">
      <c r="B89" s="12" t="s">
        <v>64</v>
      </c>
      <c r="C89" s="20" t="s">
        <v>65</v>
      </c>
    </row>
    <row r="90" s="12" customFormat="1" ht="60.75" customHeight="1" spans="3:3">
      <c r="C90" s="27" t="s">
        <v>66</v>
      </c>
    </row>
    <row r="91" s="12" customFormat="1" ht="10.5"/>
    <row r="92" s="12" customFormat="1" ht="10.5"/>
    <row r="93" s="12" customFormat="1" ht="10.5" spans="3:11">
      <c r="C93" s="12" t="s">
        <v>67</v>
      </c>
      <c r="D93" s="12">
        <v>2</v>
      </c>
      <c r="H93" s="12">
        <v>2</v>
      </c>
      <c r="J93" s="12">
        <v>3000</v>
      </c>
      <c r="K93" s="12">
        <f>H93*J93</f>
        <v>6000</v>
      </c>
    </row>
    <row r="94" s="12" customFormat="1" ht="10.5" spans="8:12">
      <c r="H94" s="22"/>
      <c r="I94" s="22"/>
      <c r="J94" s="22"/>
      <c r="K94" s="22"/>
      <c r="L94" s="22"/>
    </row>
    <row r="95" s="12" customFormat="1" ht="10.5" spans="8:12">
      <c r="H95" s="12" t="s">
        <v>20</v>
      </c>
      <c r="I95" s="12">
        <f>H93</f>
        <v>2</v>
      </c>
      <c r="J95" s="12">
        <f>J93</f>
        <v>3000</v>
      </c>
      <c r="K95" s="16">
        <f>SUM(K93:K94)</f>
        <v>6000</v>
      </c>
      <c r="L95" s="16" t="s">
        <v>21</v>
      </c>
    </row>
    <row r="96" s="12" customFormat="1" ht="10.5"/>
    <row r="97" s="12" customFormat="1" ht="10.5" spans="2:12">
      <c r="B97" s="28"/>
      <c r="C97" s="28" t="s">
        <v>68</v>
      </c>
      <c r="D97" s="28"/>
      <c r="E97" s="28"/>
      <c r="F97" s="28"/>
      <c r="G97" s="28"/>
      <c r="H97" s="28"/>
      <c r="I97" s="28"/>
      <c r="J97" s="28"/>
      <c r="K97" s="28">
        <f>K15+K24+K32+K40+K50+K59+K69+K78+K87+K95</f>
        <v>51820.8</v>
      </c>
      <c r="L97" s="28" t="s">
        <v>21</v>
      </c>
    </row>
    <row r="100" spans="2:11">
      <c r="B100" s="12" t="s">
        <v>1</v>
      </c>
      <c r="C100" s="12" t="s">
        <v>2</v>
      </c>
      <c r="D100" s="12" t="s">
        <v>3</v>
      </c>
      <c r="E100" s="12" t="s">
        <v>4</v>
      </c>
      <c r="F100" s="12" t="s">
        <v>5</v>
      </c>
      <c r="G100" s="12" t="s">
        <v>6</v>
      </c>
      <c r="H100" s="12" t="s">
        <v>7</v>
      </c>
      <c r="I100" s="12" t="s">
        <v>3</v>
      </c>
      <c r="J100" s="12" t="s">
        <v>8</v>
      </c>
      <c r="K100" s="12" t="s">
        <v>9</v>
      </c>
    </row>
    <row r="101" spans="2:12">
      <c r="B101" s="16" t="s">
        <v>69</v>
      </c>
      <c r="C101" s="17" t="s">
        <v>70</v>
      </c>
      <c r="D101" s="29"/>
      <c r="E101" s="29"/>
      <c r="F101" s="29"/>
      <c r="G101" s="29"/>
      <c r="H101" s="29"/>
      <c r="I101" s="29"/>
      <c r="J101" s="29"/>
      <c r="K101" s="29"/>
      <c r="L101" s="29"/>
    </row>
    <row r="102" s="13" customFormat="1" spans="2:12">
      <c r="B102" s="18"/>
      <c r="C102" s="19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3">
      <c r="B103" s="12" t="s">
        <v>71</v>
      </c>
      <c r="C103" s="20" t="s">
        <v>72</v>
      </c>
    </row>
    <row r="104" spans="3:4">
      <c r="C104" s="12" t="s">
        <v>73</v>
      </c>
      <c r="D104" s="12"/>
    </row>
    <row r="105" spans="3:4">
      <c r="C105" s="12" t="s">
        <v>74</v>
      </c>
      <c r="D105" s="12"/>
    </row>
    <row r="106" spans="3:4">
      <c r="C106" s="12" t="s">
        <v>75</v>
      </c>
      <c r="D106" s="12"/>
    </row>
    <row r="107" spans="3:4">
      <c r="C107" s="12" t="s">
        <v>76</v>
      </c>
      <c r="D107" s="12"/>
    </row>
    <row r="108" s="13" customFormat="1" spans="3:4">
      <c r="C108" s="12" t="s">
        <v>77</v>
      </c>
      <c r="D108" s="12"/>
    </row>
    <row r="109" spans="3:4">
      <c r="C109" s="12" t="s">
        <v>78</v>
      </c>
      <c r="D109" s="12"/>
    </row>
    <row r="110" spans="3:4">
      <c r="C110" s="12" t="s">
        <v>79</v>
      </c>
      <c r="D110" s="12"/>
    </row>
    <row r="111" spans="3:4">
      <c r="C111" s="12" t="s">
        <v>80</v>
      </c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 t="s">
        <v>81</v>
      </c>
      <c r="D114" s="12"/>
    </row>
    <row r="115" spans="3:4">
      <c r="C115" s="12" t="s">
        <v>82</v>
      </c>
      <c r="D115" s="12"/>
    </row>
    <row r="116" spans="3:4">
      <c r="C116" s="12" t="s">
        <v>83</v>
      </c>
      <c r="D116" s="12"/>
    </row>
    <row r="117" spans="3:4">
      <c r="C117" s="12" t="s">
        <v>84</v>
      </c>
      <c r="D117" s="12"/>
    </row>
    <row r="118" spans="3:3">
      <c r="C118" s="12"/>
    </row>
    <row r="119" spans="3:11">
      <c r="C119" s="12" t="s">
        <v>85</v>
      </c>
      <c r="D119" s="12">
        <v>1</v>
      </c>
      <c r="E119" s="12">
        <v>2.26</v>
      </c>
      <c r="F119" s="12">
        <v>0.2</v>
      </c>
      <c r="G119" s="12">
        <v>2.7</v>
      </c>
      <c r="H119" s="12">
        <f t="shared" ref="H119:H134" si="0">E119*G119</f>
        <v>6.102</v>
      </c>
      <c r="J119" s="12">
        <v>250</v>
      </c>
      <c r="K119" s="12">
        <f t="shared" ref="K119:K134" si="1">H119*J119</f>
        <v>1525.5</v>
      </c>
    </row>
    <row r="120" spans="3:11">
      <c r="C120" s="12" t="s">
        <v>86</v>
      </c>
      <c r="D120" s="12">
        <v>1</v>
      </c>
      <c r="E120" s="12">
        <v>6</v>
      </c>
      <c r="F120" s="12">
        <v>0.2</v>
      </c>
      <c r="G120" s="12">
        <v>2.7</v>
      </c>
      <c r="H120" s="12">
        <f t="shared" si="0"/>
        <v>16.2</v>
      </c>
      <c r="J120" s="12">
        <v>250</v>
      </c>
      <c r="K120" s="12">
        <f t="shared" si="1"/>
        <v>4050</v>
      </c>
    </row>
    <row r="121" spans="3:11">
      <c r="C121" s="12" t="s">
        <v>87</v>
      </c>
      <c r="D121" s="12">
        <v>1</v>
      </c>
      <c r="E121" s="12">
        <v>3.7</v>
      </c>
      <c r="F121" s="12">
        <v>0.2</v>
      </c>
      <c r="G121" s="12">
        <v>2.7</v>
      </c>
      <c r="H121" s="12">
        <f t="shared" si="0"/>
        <v>9.99</v>
      </c>
      <c r="J121" s="12">
        <v>250</v>
      </c>
      <c r="K121" s="12">
        <f t="shared" si="1"/>
        <v>2497.5</v>
      </c>
    </row>
    <row r="122" spans="3:11">
      <c r="C122" s="12" t="s">
        <v>88</v>
      </c>
      <c r="D122" s="12">
        <v>1</v>
      </c>
      <c r="E122" s="12">
        <v>3.5</v>
      </c>
      <c r="F122" s="12">
        <v>0.2</v>
      </c>
      <c r="G122" s="12">
        <v>2.7</v>
      </c>
      <c r="H122" s="12">
        <f t="shared" si="0"/>
        <v>9.45</v>
      </c>
      <c r="J122" s="12">
        <v>250</v>
      </c>
      <c r="K122" s="12">
        <f t="shared" si="1"/>
        <v>2362.5</v>
      </c>
    </row>
    <row r="123" spans="3:11">
      <c r="C123" s="12" t="s">
        <v>89</v>
      </c>
      <c r="D123" s="12">
        <v>1</v>
      </c>
      <c r="E123" s="12">
        <v>3.5</v>
      </c>
      <c r="F123" s="12">
        <v>0.2</v>
      </c>
      <c r="G123" s="12">
        <v>2.7</v>
      </c>
      <c r="H123" s="12">
        <f t="shared" si="0"/>
        <v>9.45</v>
      </c>
      <c r="J123" s="12">
        <v>250</v>
      </c>
      <c r="K123" s="12">
        <f t="shared" si="1"/>
        <v>2362.5</v>
      </c>
    </row>
    <row r="124" spans="3:11">
      <c r="C124" s="12" t="s">
        <v>90</v>
      </c>
      <c r="D124" s="12">
        <v>1</v>
      </c>
      <c r="E124" s="12">
        <v>4.5</v>
      </c>
      <c r="F124" s="12">
        <v>0.2</v>
      </c>
      <c r="G124" s="12">
        <v>2.7</v>
      </c>
      <c r="H124" s="12">
        <f t="shared" si="0"/>
        <v>12.15</v>
      </c>
      <c r="J124" s="12">
        <v>250</v>
      </c>
      <c r="K124" s="12">
        <f t="shared" si="1"/>
        <v>3037.5</v>
      </c>
    </row>
    <row r="125" spans="3:11">
      <c r="C125" s="12" t="s">
        <v>91</v>
      </c>
      <c r="D125" s="12">
        <v>1</v>
      </c>
      <c r="E125" s="12">
        <v>2.33</v>
      </c>
      <c r="F125" s="12">
        <v>0.2</v>
      </c>
      <c r="G125" s="12">
        <v>2.7</v>
      </c>
      <c r="H125" s="12">
        <f t="shared" si="0"/>
        <v>6.291</v>
      </c>
      <c r="J125" s="12">
        <v>250</v>
      </c>
      <c r="K125" s="12">
        <f t="shared" si="1"/>
        <v>1572.75</v>
      </c>
    </row>
    <row r="126" spans="3:11">
      <c r="C126" s="12" t="s">
        <v>92</v>
      </c>
      <c r="D126" s="12">
        <v>1</v>
      </c>
      <c r="E126" s="12">
        <v>3.7</v>
      </c>
      <c r="F126" s="12">
        <v>0.2</v>
      </c>
      <c r="G126" s="12">
        <v>2.7</v>
      </c>
      <c r="H126" s="12">
        <f t="shared" si="0"/>
        <v>9.99</v>
      </c>
      <c r="J126" s="12">
        <v>250</v>
      </c>
      <c r="K126" s="12">
        <f t="shared" si="1"/>
        <v>2497.5</v>
      </c>
    </row>
    <row r="127" spans="3:11">
      <c r="C127" s="12" t="s">
        <v>93</v>
      </c>
      <c r="D127" s="12">
        <v>1</v>
      </c>
      <c r="E127" s="12">
        <v>0.65</v>
      </c>
      <c r="F127" s="12">
        <v>0.2</v>
      </c>
      <c r="G127" s="12">
        <v>2.7</v>
      </c>
      <c r="H127" s="12">
        <f t="shared" si="0"/>
        <v>1.755</v>
      </c>
      <c r="J127" s="12">
        <v>250</v>
      </c>
      <c r="K127" s="12">
        <f t="shared" si="1"/>
        <v>438.75</v>
      </c>
    </row>
    <row r="128" spans="3:11">
      <c r="C128" s="12" t="s">
        <v>94</v>
      </c>
      <c r="D128" s="12">
        <v>1</v>
      </c>
      <c r="E128" s="12">
        <v>3</v>
      </c>
      <c r="F128" s="12">
        <v>0.2</v>
      </c>
      <c r="G128" s="12">
        <v>2.7</v>
      </c>
      <c r="H128" s="12">
        <f t="shared" si="0"/>
        <v>8.1</v>
      </c>
      <c r="J128" s="12">
        <v>250</v>
      </c>
      <c r="K128" s="12">
        <f t="shared" si="1"/>
        <v>2025</v>
      </c>
    </row>
    <row r="129" spans="3:11">
      <c r="C129" s="12" t="s">
        <v>95</v>
      </c>
      <c r="D129" s="12">
        <v>1</v>
      </c>
      <c r="E129" s="12">
        <v>4.7</v>
      </c>
      <c r="F129" s="12">
        <v>0.2</v>
      </c>
      <c r="G129" s="12">
        <v>2.7</v>
      </c>
      <c r="H129" s="12">
        <f t="shared" si="0"/>
        <v>12.69</v>
      </c>
      <c r="J129" s="12">
        <v>250</v>
      </c>
      <c r="K129" s="12">
        <f t="shared" si="1"/>
        <v>3172.5</v>
      </c>
    </row>
    <row r="130" spans="3:11">
      <c r="C130" s="12" t="s">
        <v>96</v>
      </c>
      <c r="D130" s="12">
        <v>1</v>
      </c>
      <c r="E130" s="12">
        <v>1.05</v>
      </c>
      <c r="F130" s="12">
        <v>0.2</v>
      </c>
      <c r="G130" s="12">
        <v>2.7</v>
      </c>
      <c r="H130" s="12">
        <f t="shared" si="0"/>
        <v>2.835</v>
      </c>
      <c r="J130" s="12">
        <v>250</v>
      </c>
      <c r="K130" s="12">
        <f t="shared" si="1"/>
        <v>708.75</v>
      </c>
    </row>
    <row r="131" spans="3:11">
      <c r="C131" s="12" t="s">
        <v>97</v>
      </c>
      <c r="D131" s="12">
        <v>1</v>
      </c>
      <c r="E131" s="12">
        <v>0.6</v>
      </c>
      <c r="F131" s="12">
        <v>0.2</v>
      </c>
      <c r="G131" s="12">
        <v>2.7</v>
      </c>
      <c r="H131" s="12">
        <f t="shared" si="0"/>
        <v>1.62</v>
      </c>
      <c r="J131" s="12">
        <v>250</v>
      </c>
      <c r="K131" s="12">
        <f t="shared" si="1"/>
        <v>405</v>
      </c>
    </row>
    <row r="132" spans="3:11">
      <c r="C132" s="12" t="s">
        <v>98</v>
      </c>
      <c r="D132" s="12">
        <v>1</v>
      </c>
      <c r="E132" s="12">
        <v>0.3</v>
      </c>
      <c r="F132" s="12">
        <v>0.2</v>
      </c>
      <c r="G132" s="12">
        <v>2.7</v>
      </c>
      <c r="H132" s="12">
        <f t="shared" si="0"/>
        <v>0.81</v>
      </c>
      <c r="J132" s="12">
        <v>250</v>
      </c>
      <c r="K132" s="12">
        <f t="shared" si="1"/>
        <v>202.5</v>
      </c>
    </row>
    <row r="133" spans="3:11">
      <c r="C133" s="12" t="s">
        <v>90</v>
      </c>
      <c r="D133" s="12">
        <v>1</v>
      </c>
      <c r="E133" s="12">
        <v>3.7</v>
      </c>
      <c r="F133" s="12">
        <v>0.2</v>
      </c>
      <c r="G133" s="12">
        <v>2.7</v>
      </c>
      <c r="H133" s="12">
        <f t="shared" si="0"/>
        <v>9.99</v>
      </c>
      <c r="J133" s="12">
        <v>250</v>
      </c>
      <c r="K133" s="12">
        <f t="shared" si="1"/>
        <v>2497.5</v>
      </c>
    </row>
    <row r="134" spans="3:11">
      <c r="C134" s="12" t="s">
        <v>99</v>
      </c>
      <c r="D134" s="12">
        <v>1</v>
      </c>
      <c r="E134" s="12">
        <v>0.65</v>
      </c>
      <c r="F134" s="12">
        <v>0.2</v>
      </c>
      <c r="G134" s="12">
        <v>2.7</v>
      </c>
      <c r="H134" s="12">
        <f t="shared" si="0"/>
        <v>1.755</v>
      </c>
      <c r="J134" s="12">
        <v>250</v>
      </c>
      <c r="K134" s="12">
        <f t="shared" si="1"/>
        <v>438.75</v>
      </c>
    </row>
    <row r="135" spans="2:11">
      <c r="B135" s="12"/>
      <c r="C135" s="12" t="s">
        <v>100</v>
      </c>
      <c r="D135" s="12">
        <v>1</v>
      </c>
      <c r="E135" s="12">
        <v>3</v>
      </c>
      <c r="F135" s="12">
        <v>0.2</v>
      </c>
      <c r="G135" s="12">
        <v>2.7</v>
      </c>
      <c r="H135" s="12">
        <f t="shared" ref="H135:H142" si="2">E135*G135</f>
        <v>8.1</v>
      </c>
      <c r="J135" s="12">
        <v>250</v>
      </c>
      <c r="K135" s="12">
        <f t="shared" ref="K135:K142" si="3">H135*J135</f>
        <v>2025</v>
      </c>
    </row>
    <row r="136" spans="2:11">
      <c r="B136" s="12"/>
      <c r="C136" s="12" t="s">
        <v>101</v>
      </c>
      <c r="D136" s="12">
        <v>1</v>
      </c>
      <c r="E136" s="12">
        <v>6.34</v>
      </c>
      <c r="F136" s="12">
        <v>0.2</v>
      </c>
      <c r="G136" s="12">
        <v>2.7</v>
      </c>
      <c r="H136" s="12">
        <f t="shared" si="2"/>
        <v>17.118</v>
      </c>
      <c r="J136" s="12">
        <v>250</v>
      </c>
      <c r="K136" s="12">
        <f t="shared" si="3"/>
        <v>4279.5</v>
      </c>
    </row>
    <row r="137" spans="2:11">
      <c r="B137" s="12"/>
      <c r="C137" s="12" t="s">
        <v>102</v>
      </c>
      <c r="D137" s="12">
        <v>1</v>
      </c>
      <c r="E137" s="12">
        <v>3.7</v>
      </c>
      <c r="F137" s="12">
        <v>0.2</v>
      </c>
      <c r="G137" s="12">
        <v>2.7</v>
      </c>
      <c r="H137" s="12">
        <f t="shared" si="2"/>
        <v>9.99</v>
      </c>
      <c r="J137" s="12">
        <v>250</v>
      </c>
      <c r="K137" s="12">
        <f t="shared" si="3"/>
        <v>2497.5</v>
      </c>
    </row>
    <row r="138" spans="2:11">
      <c r="B138" s="12"/>
      <c r="C138" s="12" t="s">
        <v>103</v>
      </c>
      <c r="D138" s="12">
        <v>1</v>
      </c>
      <c r="E138" s="12">
        <v>1.9</v>
      </c>
      <c r="F138" s="12">
        <v>0.2</v>
      </c>
      <c r="G138" s="12">
        <v>2.7</v>
      </c>
      <c r="H138" s="12">
        <f t="shared" si="2"/>
        <v>5.13</v>
      </c>
      <c r="J138" s="12">
        <v>250</v>
      </c>
      <c r="K138" s="12">
        <f t="shared" si="3"/>
        <v>1282.5</v>
      </c>
    </row>
    <row r="139" spans="2:11">
      <c r="B139" s="12"/>
      <c r="C139" s="12" t="s">
        <v>104</v>
      </c>
      <c r="D139" s="12">
        <v>1</v>
      </c>
      <c r="E139" s="12">
        <v>5.47</v>
      </c>
      <c r="F139" s="12">
        <v>0.2</v>
      </c>
      <c r="G139" s="12">
        <v>2.7</v>
      </c>
      <c r="H139" s="12">
        <f t="shared" si="2"/>
        <v>14.769</v>
      </c>
      <c r="J139" s="12">
        <v>250</v>
      </c>
      <c r="K139" s="12">
        <f t="shared" si="3"/>
        <v>3692.25</v>
      </c>
    </row>
    <row r="140" spans="2:11">
      <c r="B140" s="12"/>
      <c r="C140" s="12" t="s">
        <v>105</v>
      </c>
      <c r="D140" s="12">
        <v>1</v>
      </c>
      <c r="E140" s="12">
        <v>6.7</v>
      </c>
      <c r="F140" s="12">
        <v>0.2</v>
      </c>
      <c r="G140" s="12">
        <v>2.7</v>
      </c>
      <c r="H140" s="12">
        <f t="shared" si="2"/>
        <v>18.09</v>
      </c>
      <c r="J140" s="12">
        <v>250</v>
      </c>
      <c r="K140" s="12">
        <f t="shared" si="3"/>
        <v>4522.5</v>
      </c>
    </row>
    <row r="141" spans="2:11">
      <c r="B141" s="12"/>
      <c r="C141" s="12" t="s">
        <v>106</v>
      </c>
      <c r="D141" s="12">
        <v>1</v>
      </c>
      <c r="E141" s="12">
        <v>2.2</v>
      </c>
      <c r="F141" s="12">
        <v>0.2</v>
      </c>
      <c r="G141" s="12">
        <v>2.7</v>
      </c>
      <c r="H141" s="12">
        <f t="shared" si="2"/>
        <v>5.94</v>
      </c>
      <c r="J141" s="12">
        <v>250</v>
      </c>
      <c r="K141" s="12">
        <f t="shared" si="3"/>
        <v>1485</v>
      </c>
    </row>
    <row r="142" spans="2:11">
      <c r="B142" s="12"/>
      <c r="C142" s="12" t="s">
        <v>107</v>
      </c>
      <c r="D142" s="12">
        <v>1</v>
      </c>
      <c r="E142" s="12">
        <v>6.4</v>
      </c>
      <c r="F142" s="12">
        <v>0.2</v>
      </c>
      <c r="G142" s="12">
        <v>2.7</v>
      </c>
      <c r="H142" s="12">
        <f t="shared" si="2"/>
        <v>17.28</v>
      </c>
      <c r="J142" s="12">
        <v>250</v>
      </c>
      <c r="K142" s="12">
        <f t="shared" si="3"/>
        <v>4320</v>
      </c>
    </row>
    <row r="143" spans="2:12">
      <c r="B143" s="12"/>
      <c r="D143" s="12"/>
      <c r="E143" s="12"/>
      <c r="F143" s="12"/>
      <c r="G143" s="12"/>
      <c r="H143" s="22"/>
      <c r="I143" s="22"/>
      <c r="J143" s="22"/>
      <c r="K143" s="22"/>
      <c r="L143" s="31"/>
    </row>
    <row r="144" spans="2:12">
      <c r="B144" s="12"/>
      <c r="D144" s="12"/>
      <c r="E144" s="12"/>
      <c r="F144" s="12"/>
      <c r="G144" s="12"/>
      <c r="H144" s="12" t="s">
        <v>20</v>
      </c>
      <c r="I144" s="12">
        <f>H119+H120+H121+H122+H123+H124+H125+H126+H127+H128+H129+H130+H131+H132+H133+H134+H135+H136+H137+H138+H139+H140+H141+H142</f>
        <v>215.595</v>
      </c>
      <c r="J144" s="12">
        <f>J119</f>
        <v>250</v>
      </c>
      <c r="K144" s="16">
        <f>SUM(K119:K143)</f>
        <v>53898.75</v>
      </c>
      <c r="L144" s="16" t="s">
        <v>21</v>
      </c>
    </row>
    <row r="145" spans="2:11">
      <c r="B145" s="12"/>
      <c r="D145" s="12"/>
      <c r="E145" s="12"/>
      <c r="F145" s="12"/>
      <c r="G145" s="12"/>
      <c r="H145" s="12"/>
      <c r="I145" s="12"/>
      <c r="J145" s="12"/>
      <c r="K145" s="12"/>
    </row>
    <row r="146" spans="2:11">
      <c r="B146" s="12" t="s">
        <v>108</v>
      </c>
      <c r="C146" s="20" t="s">
        <v>109</v>
      </c>
      <c r="K146" s="12"/>
    </row>
    <row r="147" spans="3:11">
      <c r="C147" s="12" t="s">
        <v>110</v>
      </c>
      <c r="K147" s="12"/>
    </row>
    <row r="148" spans="3:11">
      <c r="C148" s="12" t="s">
        <v>111</v>
      </c>
      <c r="K148" s="12"/>
    </row>
    <row r="149" spans="3:3">
      <c r="C149" s="26" t="s">
        <v>112</v>
      </c>
    </row>
    <row r="150" spans="3:3">
      <c r="C150" s="12" t="s">
        <v>113</v>
      </c>
    </row>
    <row r="151" spans="3:3">
      <c r="C151" s="12" t="s">
        <v>114</v>
      </c>
    </row>
    <row r="152" spans="3:3">
      <c r="C152" s="12" t="s">
        <v>78</v>
      </c>
    </row>
    <row r="153" spans="3:3">
      <c r="C153" s="12" t="s">
        <v>115</v>
      </c>
    </row>
    <row r="154" spans="3:3">
      <c r="C154" s="12" t="s">
        <v>116</v>
      </c>
    </row>
    <row r="155" spans="3:3">
      <c r="C155" s="12" t="s">
        <v>117</v>
      </c>
    </row>
    <row r="156" spans="3:3">
      <c r="C156" s="12" t="s">
        <v>118</v>
      </c>
    </row>
    <row r="157" spans="3:3">
      <c r="C157" s="12" t="s">
        <v>119</v>
      </c>
    </row>
    <row r="158" spans="3:3">
      <c r="C158" s="12"/>
    </row>
    <row r="159" spans="3:11">
      <c r="C159" s="12" t="s">
        <v>120</v>
      </c>
      <c r="D159" s="12">
        <v>1</v>
      </c>
      <c r="E159" s="12">
        <v>6.3</v>
      </c>
      <c r="F159" s="12">
        <v>0.1</v>
      </c>
      <c r="G159" s="12">
        <v>0.85</v>
      </c>
      <c r="H159" s="12">
        <f>E159*G159</f>
        <v>5.355</v>
      </c>
      <c r="J159" s="12">
        <v>240</v>
      </c>
      <c r="K159" s="12">
        <f>H159*J159</f>
        <v>1285.2</v>
      </c>
    </row>
    <row r="160" spans="3:11">
      <c r="C160" s="12" t="s">
        <v>121</v>
      </c>
      <c r="D160" s="12">
        <v>1</v>
      </c>
      <c r="E160" s="12">
        <v>4.74</v>
      </c>
      <c r="F160" s="12">
        <v>0.1</v>
      </c>
      <c r="G160" s="12">
        <v>0.85</v>
      </c>
      <c r="H160" s="12">
        <f>E160*G160</f>
        <v>4.029</v>
      </c>
      <c r="J160" s="12">
        <v>240</v>
      </c>
      <c r="K160" s="12">
        <f>H160*J160</f>
        <v>966.96</v>
      </c>
    </row>
    <row r="161" spans="8:12">
      <c r="H161" s="31"/>
      <c r="I161" s="31"/>
      <c r="J161" s="31"/>
      <c r="K161" s="31"/>
      <c r="L161" s="31"/>
    </row>
    <row r="162" spans="3:12">
      <c r="C162" s="12"/>
      <c r="H162" s="12" t="s">
        <v>20</v>
      </c>
      <c r="I162" s="12">
        <f>H159+H160</f>
        <v>9.384</v>
      </c>
      <c r="J162" s="12">
        <f>J160</f>
        <v>240</v>
      </c>
      <c r="K162" s="16">
        <f>SUM(K159:K161)</f>
        <v>2252.16</v>
      </c>
      <c r="L162" s="16" t="s">
        <v>21</v>
      </c>
    </row>
    <row r="163" spans="2:2">
      <c r="B163" s="12"/>
    </row>
    <row r="164" spans="2:11">
      <c r="B164" s="12" t="s">
        <v>122</v>
      </c>
      <c r="C164" s="20" t="s">
        <v>123</v>
      </c>
      <c r="K164" s="12"/>
    </row>
    <row r="165" spans="2:11">
      <c r="B165" s="12"/>
      <c r="C165" s="12" t="s">
        <v>110</v>
      </c>
      <c r="K165" s="12"/>
    </row>
    <row r="166" spans="3:11">
      <c r="C166" s="12" t="s">
        <v>124</v>
      </c>
      <c r="K166" s="12"/>
    </row>
    <row r="167" spans="3:3">
      <c r="C167" s="26" t="s">
        <v>112</v>
      </c>
    </row>
    <row r="168" spans="3:3">
      <c r="C168" s="12" t="s">
        <v>113</v>
      </c>
    </row>
    <row r="169" spans="3:3">
      <c r="C169" s="12" t="s">
        <v>114</v>
      </c>
    </row>
    <row r="170" spans="3:3">
      <c r="C170" s="12" t="s">
        <v>78</v>
      </c>
    </row>
    <row r="171" spans="3:3">
      <c r="C171" s="12" t="s">
        <v>125</v>
      </c>
    </row>
    <row r="172" spans="3:3">
      <c r="C172" s="12" t="s">
        <v>126</v>
      </c>
    </row>
    <row r="173" spans="3:3">
      <c r="C173" s="12" t="s">
        <v>127</v>
      </c>
    </row>
    <row r="174" spans="3:3">
      <c r="C174" s="12"/>
    </row>
    <row r="175" spans="3:12">
      <c r="C175" s="12" t="s">
        <v>128</v>
      </c>
      <c r="D175" s="12">
        <v>1</v>
      </c>
      <c r="E175" s="12">
        <v>2.13</v>
      </c>
      <c r="F175" s="12">
        <v>0.15</v>
      </c>
      <c r="G175" s="12">
        <v>2.7</v>
      </c>
      <c r="H175" s="12">
        <f t="shared" ref="H175:H182" si="4">E175*G175</f>
        <v>5.751</v>
      </c>
      <c r="J175" s="12">
        <v>240</v>
      </c>
      <c r="K175" s="12">
        <f t="shared" ref="K175:K182" si="5">H175*J175</f>
        <v>1380.24</v>
      </c>
      <c r="L175" s="12"/>
    </row>
    <row r="176" spans="3:12">
      <c r="C176" s="12" t="s">
        <v>129</v>
      </c>
      <c r="D176" s="12">
        <v>1</v>
      </c>
      <c r="E176" s="12">
        <v>0.53</v>
      </c>
      <c r="F176" s="12">
        <v>0.15</v>
      </c>
      <c r="G176" s="12">
        <v>2.7</v>
      </c>
      <c r="H176" s="12">
        <f t="shared" si="4"/>
        <v>1.431</v>
      </c>
      <c r="J176" s="12">
        <v>240</v>
      </c>
      <c r="K176" s="12">
        <f t="shared" si="5"/>
        <v>343.44</v>
      </c>
      <c r="L176" s="12"/>
    </row>
    <row r="177" spans="3:12">
      <c r="C177" s="12" t="s">
        <v>130</v>
      </c>
      <c r="D177" s="12">
        <v>1</v>
      </c>
      <c r="E177" s="12">
        <v>0.58</v>
      </c>
      <c r="F177" s="12">
        <v>0.15</v>
      </c>
      <c r="G177" s="12">
        <v>2.7</v>
      </c>
      <c r="H177" s="12">
        <f t="shared" si="4"/>
        <v>1.566</v>
      </c>
      <c r="J177" s="12">
        <v>240</v>
      </c>
      <c r="K177" s="12">
        <f t="shared" si="5"/>
        <v>375.84</v>
      </c>
      <c r="L177" s="12"/>
    </row>
    <row r="178" spans="3:12">
      <c r="C178" s="12" t="s">
        <v>131</v>
      </c>
      <c r="D178" s="12">
        <v>1</v>
      </c>
      <c r="E178" s="12">
        <v>2.13</v>
      </c>
      <c r="F178" s="12">
        <v>0.15</v>
      </c>
      <c r="G178" s="12">
        <v>2.7</v>
      </c>
      <c r="H178" s="12">
        <f t="shared" si="4"/>
        <v>5.751</v>
      </c>
      <c r="J178" s="12">
        <v>240</v>
      </c>
      <c r="K178" s="12">
        <f t="shared" si="5"/>
        <v>1380.24</v>
      </c>
      <c r="L178" s="12"/>
    </row>
    <row r="179" spans="3:12">
      <c r="C179" s="12" t="s">
        <v>132</v>
      </c>
      <c r="D179" s="12">
        <v>1</v>
      </c>
      <c r="E179" s="12">
        <v>0.53</v>
      </c>
      <c r="F179" s="12">
        <v>0.15</v>
      </c>
      <c r="G179" s="12">
        <v>2.7</v>
      </c>
      <c r="H179" s="12">
        <f t="shared" si="4"/>
        <v>1.431</v>
      </c>
      <c r="J179" s="12">
        <v>240</v>
      </c>
      <c r="K179" s="12">
        <f t="shared" si="5"/>
        <v>343.44</v>
      </c>
      <c r="L179" s="12"/>
    </row>
    <row r="180" spans="3:12">
      <c r="C180" s="12" t="s">
        <v>132</v>
      </c>
      <c r="D180" s="12">
        <v>1</v>
      </c>
      <c r="E180" s="12">
        <v>0.6</v>
      </c>
      <c r="F180" s="12">
        <v>0.15</v>
      </c>
      <c r="G180" s="12">
        <v>2.7</v>
      </c>
      <c r="H180" s="12">
        <f t="shared" si="4"/>
        <v>1.62</v>
      </c>
      <c r="J180" s="12">
        <v>240</v>
      </c>
      <c r="K180" s="12">
        <f t="shared" si="5"/>
        <v>388.8</v>
      </c>
      <c r="L180" s="12"/>
    </row>
    <row r="181" spans="3:12">
      <c r="C181" s="12" t="s">
        <v>133</v>
      </c>
      <c r="D181" s="12">
        <v>1</v>
      </c>
      <c r="E181" s="12">
        <v>0.25</v>
      </c>
      <c r="F181" s="12">
        <v>0.175</v>
      </c>
      <c r="G181" s="12">
        <v>2.7</v>
      </c>
      <c r="H181" s="12">
        <f t="shared" si="4"/>
        <v>0.675</v>
      </c>
      <c r="J181" s="12">
        <v>240</v>
      </c>
      <c r="K181" s="12">
        <f t="shared" si="5"/>
        <v>162</v>
      </c>
      <c r="L181" s="12"/>
    </row>
    <row r="182" spans="3:12">
      <c r="C182" s="12" t="s">
        <v>133</v>
      </c>
      <c r="D182" s="12">
        <v>1</v>
      </c>
      <c r="E182" s="12">
        <v>0.25</v>
      </c>
      <c r="F182" s="12">
        <v>0.175</v>
      </c>
      <c r="G182" s="12">
        <v>2.7</v>
      </c>
      <c r="H182" s="12">
        <f t="shared" si="4"/>
        <v>0.675</v>
      </c>
      <c r="J182" s="12">
        <v>240</v>
      </c>
      <c r="K182" s="12">
        <f t="shared" si="5"/>
        <v>162</v>
      </c>
      <c r="L182" s="12"/>
    </row>
    <row r="183" spans="8:12">
      <c r="H183" s="31"/>
      <c r="I183" s="31"/>
      <c r="J183" s="31"/>
      <c r="K183" s="31"/>
      <c r="L183" s="31"/>
    </row>
    <row r="184" spans="8:12">
      <c r="H184" s="12" t="s">
        <v>20</v>
      </c>
      <c r="I184" s="12">
        <f>H175+H176+H177+H178+H179+H180+H181+H182</f>
        <v>18.9</v>
      </c>
      <c r="J184" s="12">
        <v>240</v>
      </c>
      <c r="K184" s="16">
        <f>SUM(K175:K183)</f>
        <v>4536</v>
      </c>
      <c r="L184" s="16" t="s">
        <v>21</v>
      </c>
    </row>
    <row r="186" spans="2:11">
      <c r="B186" s="12" t="s">
        <v>134</v>
      </c>
      <c r="C186" s="20" t="s">
        <v>135</v>
      </c>
      <c r="K186" s="12"/>
    </row>
    <row r="187" spans="2:11">
      <c r="B187" s="12"/>
      <c r="C187" s="12" t="s">
        <v>110</v>
      </c>
      <c r="K187" s="12"/>
    </row>
    <row r="188" spans="3:11">
      <c r="C188" s="12" t="s">
        <v>111</v>
      </c>
      <c r="K188" s="12"/>
    </row>
    <row r="189" spans="3:3">
      <c r="C189" s="12" t="s">
        <v>112</v>
      </c>
    </row>
    <row r="190" spans="3:3">
      <c r="C190" s="12" t="s">
        <v>113</v>
      </c>
    </row>
    <row r="191" spans="3:3">
      <c r="C191" s="12" t="s">
        <v>114</v>
      </c>
    </row>
    <row r="192" spans="3:3">
      <c r="C192" s="12" t="s">
        <v>78</v>
      </c>
    </row>
    <row r="193" spans="3:3">
      <c r="C193" s="12" t="s">
        <v>125</v>
      </c>
    </row>
    <row r="194" spans="3:3">
      <c r="C194" s="12" t="s">
        <v>126</v>
      </c>
    </row>
    <row r="195" spans="3:3">
      <c r="C195" s="12" t="s">
        <v>127</v>
      </c>
    </row>
    <row r="196" spans="3:3">
      <c r="C196" s="12"/>
    </row>
    <row r="197" spans="3:12">
      <c r="C197" s="26" t="s">
        <v>136</v>
      </c>
      <c r="D197" s="12">
        <v>1</v>
      </c>
      <c r="E197" s="12">
        <v>0.36</v>
      </c>
      <c r="F197" s="12">
        <v>0.09</v>
      </c>
      <c r="G197" s="12">
        <v>2.7</v>
      </c>
      <c r="H197" s="12">
        <f t="shared" ref="H197:H202" si="6">E197*G197</f>
        <v>0.972</v>
      </c>
      <c r="J197" s="12">
        <v>240</v>
      </c>
      <c r="K197" s="12">
        <f t="shared" ref="K197:K202" si="7">H197*J197</f>
        <v>233.28</v>
      </c>
      <c r="L197" s="12"/>
    </row>
    <row r="198" spans="3:12">
      <c r="C198" s="26" t="s">
        <v>136</v>
      </c>
      <c r="D198" s="12">
        <v>1</v>
      </c>
      <c r="E198" s="12">
        <v>1.6</v>
      </c>
      <c r="F198" s="12">
        <v>0.09</v>
      </c>
      <c r="G198" s="12">
        <v>2.7</v>
      </c>
      <c r="H198" s="12">
        <f t="shared" si="6"/>
        <v>4.32</v>
      </c>
      <c r="J198" s="12">
        <v>240</v>
      </c>
      <c r="K198" s="12">
        <f t="shared" si="7"/>
        <v>1036.8</v>
      </c>
      <c r="L198" s="12"/>
    </row>
    <row r="199" spans="3:12">
      <c r="C199" s="26" t="s">
        <v>136</v>
      </c>
      <c r="D199" s="12">
        <v>1</v>
      </c>
      <c r="E199" s="12">
        <v>0.35</v>
      </c>
      <c r="F199" s="12">
        <v>0.09</v>
      </c>
      <c r="G199" s="12">
        <v>2.7</v>
      </c>
      <c r="H199" s="12">
        <f t="shared" si="6"/>
        <v>0.945</v>
      </c>
      <c r="J199" s="12">
        <v>240</v>
      </c>
      <c r="K199" s="12">
        <f t="shared" si="7"/>
        <v>226.8</v>
      </c>
      <c r="L199" s="12"/>
    </row>
    <row r="200" spans="3:12">
      <c r="C200" s="26" t="s">
        <v>136</v>
      </c>
      <c r="D200" s="12">
        <v>1</v>
      </c>
      <c r="E200" s="12">
        <v>0.6</v>
      </c>
      <c r="F200" s="12">
        <v>0.09</v>
      </c>
      <c r="G200" s="12">
        <v>2.7</v>
      </c>
      <c r="H200" s="12">
        <f t="shared" si="6"/>
        <v>1.62</v>
      </c>
      <c r="J200" s="12">
        <v>240</v>
      </c>
      <c r="K200" s="12">
        <f t="shared" si="7"/>
        <v>388.8</v>
      </c>
      <c r="L200" s="12"/>
    </row>
    <row r="201" spans="3:11">
      <c r="C201" s="26" t="s">
        <v>137</v>
      </c>
      <c r="D201" s="12">
        <v>1</v>
      </c>
      <c r="E201" s="12">
        <v>0.44</v>
      </c>
      <c r="F201" s="12">
        <v>0.2</v>
      </c>
      <c r="G201" s="12">
        <v>2.7</v>
      </c>
      <c r="H201" s="12">
        <f t="shared" si="6"/>
        <v>1.188</v>
      </c>
      <c r="J201" s="12">
        <v>240</v>
      </c>
      <c r="K201" s="12">
        <f t="shared" si="7"/>
        <v>285.12</v>
      </c>
    </row>
    <row r="202" spans="3:11">
      <c r="C202" s="12" t="s">
        <v>137</v>
      </c>
      <c r="D202" s="12">
        <v>1</v>
      </c>
      <c r="E202" s="12">
        <v>0.47</v>
      </c>
      <c r="F202" s="12">
        <v>0.2</v>
      </c>
      <c r="G202" s="12">
        <v>2.7</v>
      </c>
      <c r="H202" s="12">
        <f t="shared" si="6"/>
        <v>1.269</v>
      </c>
      <c r="J202" s="12">
        <v>240</v>
      </c>
      <c r="K202" s="12">
        <f t="shared" si="7"/>
        <v>304.56</v>
      </c>
    </row>
    <row r="203" spans="8:12">
      <c r="H203" s="31"/>
      <c r="I203" s="31"/>
      <c r="J203" s="31"/>
      <c r="K203" s="31"/>
      <c r="L203" s="31"/>
    </row>
    <row r="204" spans="6:12">
      <c r="F204" s="12"/>
      <c r="H204" s="12" t="s">
        <v>20</v>
      </c>
      <c r="I204" s="12">
        <f>H197+H198+H199+H200+H201+H202</f>
        <v>10.314</v>
      </c>
      <c r="J204" s="12">
        <f>J197</f>
        <v>240</v>
      </c>
      <c r="K204" s="16">
        <f>I204*J204</f>
        <v>2475.36</v>
      </c>
      <c r="L204" s="16" t="s">
        <v>21</v>
      </c>
    </row>
    <row r="206" spans="2:3">
      <c r="B206" s="12" t="s">
        <v>138</v>
      </c>
      <c r="C206" s="20" t="s">
        <v>139</v>
      </c>
    </row>
    <row r="207" spans="3:3">
      <c r="C207" s="12" t="s">
        <v>110</v>
      </c>
    </row>
    <row r="208" spans="3:3">
      <c r="C208" s="12" t="s">
        <v>111</v>
      </c>
    </row>
    <row r="209" spans="3:3">
      <c r="C209" s="12" t="s">
        <v>112</v>
      </c>
    </row>
    <row r="210" spans="3:3">
      <c r="C210" s="12" t="s">
        <v>113</v>
      </c>
    </row>
    <row r="211" spans="3:3">
      <c r="C211" s="12" t="s">
        <v>114</v>
      </c>
    </row>
    <row r="212" spans="3:3">
      <c r="C212" s="12" t="s">
        <v>78</v>
      </c>
    </row>
    <row r="213" spans="3:3">
      <c r="C213" s="12" t="s">
        <v>140</v>
      </c>
    </row>
    <row r="214" spans="3:3">
      <c r="C214" s="12" t="s">
        <v>141</v>
      </c>
    </row>
    <row r="215" spans="3:3">
      <c r="C215" s="12" t="s">
        <v>142</v>
      </c>
    </row>
    <row r="216" spans="3:3">
      <c r="C216" s="12" t="s">
        <v>143</v>
      </c>
    </row>
    <row r="217" spans="3:11">
      <c r="C217" s="12" t="s">
        <v>144</v>
      </c>
      <c r="D217" s="12">
        <v>1</v>
      </c>
      <c r="E217" s="12">
        <v>1.7</v>
      </c>
      <c r="F217" s="12">
        <v>0.15</v>
      </c>
      <c r="G217" s="12">
        <v>0.7</v>
      </c>
      <c r="H217" s="12">
        <f>E217*G217</f>
        <v>1.19</v>
      </c>
      <c r="J217" s="12">
        <v>240</v>
      </c>
      <c r="K217" s="12">
        <f>H217*J217</f>
        <v>285.6</v>
      </c>
    </row>
    <row r="218" spans="3:11">
      <c r="C218" s="12" t="s">
        <v>145</v>
      </c>
      <c r="D218" s="12">
        <v>1</v>
      </c>
      <c r="E218" s="12">
        <v>1.7</v>
      </c>
      <c r="F218" s="12">
        <v>0.15</v>
      </c>
      <c r="G218" s="12">
        <v>0.65</v>
      </c>
      <c r="H218" s="12">
        <f>E218*G218</f>
        <v>1.105</v>
      </c>
      <c r="J218" s="12">
        <v>240</v>
      </c>
      <c r="K218" s="12">
        <f>H218*J218</f>
        <v>265.2</v>
      </c>
    </row>
    <row r="219" spans="3:11">
      <c r="C219" s="12" t="s">
        <v>146</v>
      </c>
      <c r="D219" s="12">
        <v>1</v>
      </c>
      <c r="E219" s="12">
        <v>1.7</v>
      </c>
      <c r="F219" s="12">
        <v>0.15</v>
      </c>
      <c r="G219" s="12">
        <v>0.65</v>
      </c>
      <c r="H219" s="12">
        <f>E219*G219</f>
        <v>1.105</v>
      </c>
      <c r="J219" s="12">
        <v>240</v>
      </c>
      <c r="K219" s="12">
        <f>H219*J219</f>
        <v>265.2</v>
      </c>
    </row>
    <row r="220" spans="3:11">
      <c r="C220" s="12" t="s">
        <v>147</v>
      </c>
      <c r="D220" s="12">
        <v>1</v>
      </c>
      <c r="E220" s="12">
        <v>2.75</v>
      </c>
      <c r="F220" s="12">
        <v>0.15</v>
      </c>
      <c r="G220" s="12">
        <v>0.92</v>
      </c>
      <c r="H220" s="12">
        <f>E220*G220</f>
        <v>2.53</v>
      </c>
      <c r="J220" s="12">
        <v>240</v>
      </c>
      <c r="K220" s="12">
        <f>H220*J220</f>
        <v>607.2</v>
      </c>
    </row>
    <row r="221" spans="8:12">
      <c r="H221" s="31"/>
      <c r="I221" s="31"/>
      <c r="J221" s="31"/>
      <c r="K221" s="31"/>
      <c r="L221" s="31"/>
    </row>
    <row r="222" spans="8:12">
      <c r="H222" s="12" t="s">
        <v>20</v>
      </c>
      <c r="I222" s="12">
        <f>H217+H218+H219+H220</f>
        <v>5.93</v>
      </c>
      <c r="J222" s="12">
        <f>J217</f>
        <v>240</v>
      </c>
      <c r="K222" s="16">
        <f>SUM(K217:K221)</f>
        <v>1423.2</v>
      </c>
      <c r="L222" s="16" t="s">
        <v>21</v>
      </c>
    </row>
    <row r="223" s="13" customFormat="1" spans="3:12">
      <c r="C223" s="12"/>
      <c r="D223" s="12"/>
      <c r="E223" s="12"/>
      <c r="F223" s="12"/>
      <c r="G223" s="12"/>
      <c r="H223" s="12"/>
      <c r="I223" s="12"/>
      <c r="J223" s="12"/>
      <c r="K223" s="30"/>
      <c r="L223" s="30"/>
    </row>
    <row r="224" s="13" customFormat="1" spans="2:12">
      <c r="B224" s="32" t="s">
        <v>148</v>
      </c>
      <c r="C224" s="20" t="s">
        <v>149</v>
      </c>
      <c r="D224" s="12"/>
      <c r="E224" s="12"/>
      <c r="F224" s="12"/>
      <c r="G224" s="12"/>
      <c r="H224" s="12"/>
      <c r="I224" s="12"/>
      <c r="J224" s="12"/>
      <c r="K224" s="30"/>
      <c r="L224" s="30"/>
    </row>
    <row r="225" s="13" customFormat="1" spans="3:12">
      <c r="C225" s="26" t="s">
        <v>150</v>
      </c>
      <c r="D225" s="12"/>
      <c r="E225" s="12"/>
      <c r="F225" s="12"/>
      <c r="G225" s="12"/>
      <c r="H225" s="12"/>
      <c r="I225" s="12"/>
      <c r="J225" s="12"/>
      <c r="K225" s="30"/>
      <c r="L225" s="30"/>
    </row>
    <row r="226" s="13" customFormat="1" spans="3:12">
      <c r="C226" s="26" t="s">
        <v>151</v>
      </c>
      <c r="D226" s="12"/>
      <c r="E226" s="12"/>
      <c r="F226" s="12"/>
      <c r="G226" s="12"/>
      <c r="H226" s="12"/>
      <c r="I226" s="12"/>
      <c r="J226" s="12"/>
      <c r="K226" s="30"/>
      <c r="L226" s="30"/>
    </row>
    <row r="227" s="13" customFormat="1" spans="3:12">
      <c r="C227" s="12" t="s">
        <v>152</v>
      </c>
      <c r="D227" s="12"/>
      <c r="E227" s="12"/>
      <c r="F227" s="12"/>
      <c r="G227" s="12"/>
      <c r="H227" s="12"/>
      <c r="I227" s="12"/>
      <c r="J227" s="12"/>
      <c r="K227" s="30"/>
      <c r="L227" s="30"/>
    </row>
    <row r="228" s="13" customFormat="1" spans="3:12">
      <c r="C228" s="12" t="s">
        <v>153</v>
      </c>
      <c r="D228" s="12"/>
      <c r="E228" s="12"/>
      <c r="F228" s="12"/>
      <c r="G228" s="12"/>
      <c r="H228" s="12"/>
      <c r="I228" s="12"/>
      <c r="J228" s="12"/>
      <c r="K228" s="30"/>
      <c r="L228" s="30"/>
    </row>
    <row r="229" s="13" customFormat="1" spans="3:12">
      <c r="C229" s="26" t="s">
        <v>154</v>
      </c>
      <c r="D229" s="12"/>
      <c r="E229" s="12"/>
      <c r="F229" s="12"/>
      <c r="G229" s="12"/>
      <c r="H229" s="12"/>
      <c r="I229" s="12"/>
      <c r="J229" s="12"/>
      <c r="K229" s="30"/>
      <c r="L229" s="30"/>
    </row>
    <row r="230" s="13" customFormat="1" spans="3:12">
      <c r="C230" s="12" t="s">
        <v>155</v>
      </c>
      <c r="D230" s="12"/>
      <c r="E230" s="12"/>
      <c r="F230" s="12"/>
      <c r="G230" s="12"/>
      <c r="H230" s="12"/>
      <c r="I230" s="12"/>
      <c r="J230" s="12"/>
      <c r="K230" s="18"/>
      <c r="L230" s="18"/>
    </row>
    <row r="231" s="13" customFormat="1" spans="3:12">
      <c r="C231" s="12"/>
      <c r="D231" s="12"/>
      <c r="E231" s="12"/>
      <c r="F231" s="12"/>
      <c r="G231" s="12"/>
      <c r="H231" s="12"/>
      <c r="I231" s="12"/>
      <c r="J231" s="12"/>
      <c r="K231" s="18"/>
      <c r="L231" s="18"/>
    </row>
    <row r="232" s="13" customFormat="1" spans="3:12">
      <c r="C232" s="12" t="s">
        <v>156</v>
      </c>
      <c r="D232" s="12">
        <v>42</v>
      </c>
      <c r="E232" s="12"/>
      <c r="F232" s="12"/>
      <c r="G232" s="12"/>
      <c r="H232" s="12"/>
      <c r="I232" s="12"/>
      <c r="J232" s="12">
        <v>500</v>
      </c>
      <c r="K232" s="18">
        <f>D232*J232</f>
        <v>21000</v>
      </c>
      <c r="L232" s="18"/>
    </row>
    <row r="233" s="13" customFormat="1" spans="3:12">
      <c r="C233" s="12"/>
      <c r="D233" s="12"/>
      <c r="E233" s="12"/>
      <c r="F233" s="12"/>
      <c r="G233" s="12"/>
      <c r="H233" s="22"/>
      <c r="I233" s="22"/>
      <c r="J233" s="22"/>
      <c r="K233" s="35"/>
      <c r="L233" s="35"/>
    </row>
    <row r="234" s="13" customFormat="1" spans="3:12">
      <c r="C234" s="12"/>
      <c r="D234" s="12"/>
      <c r="E234" s="12"/>
      <c r="F234" s="12"/>
      <c r="G234" s="12"/>
      <c r="H234" s="12" t="s">
        <v>20</v>
      </c>
      <c r="I234" s="12">
        <v>42</v>
      </c>
      <c r="J234" s="12">
        <f>J232</f>
        <v>500</v>
      </c>
      <c r="K234" s="16">
        <f>SUM(K227:K232)</f>
        <v>21000</v>
      </c>
      <c r="L234" s="16" t="s">
        <v>21</v>
      </c>
    </row>
    <row r="235" s="13" customFormat="1" spans="3:12">
      <c r="C235" s="12"/>
      <c r="D235" s="12"/>
      <c r="E235" s="12"/>
      <c r="F235" s="12"/>
      <c r="G235" s="12"/>
      <c r="H235" s="12"/>
      <c r="I235" s="12"/>
      <c r="J235" s="12"/>
      <c r="K235" s="30"/>
      <c r="L235" s="30"/>
    </row>
    <row r="236" s="13" customFormat="1" spans="2:12">
      <c r="B236" s="32" t="s">
        <v>157</v>
      </c>
      <c r="C236" s="19" t="s">
        <v>158</v>
      </c>
      <c r="D236" s="19"/>
      <c r="E236" s="19"/>
      <c r="F236" s="19"/>
      <c r="G236" s="19"/>
      <c r="H236" s="19"/>
      <c r="I236" s="19"/>
      <c r="J236" s="19"/>
      <c r="K236" s="19"/>
      <c r="L236" s="19"/>
    </row>
    <row r="237" s="13" customFormat="1" spans="3:12">
      <c r="C237" s="18" t="s">
        <v>159</v>
      </c>
      <c r="D237" s="18"/>
      <c r="E237" s="18"/>
      <c r="F237" s="18"/>
      <c r="G237" s="18"/>
      <c r="H237" s="18"/>
      <c r="I237" s="18"/>
      <c r="J237" s="18"/>
      <c r="K237" s="18"/>
      <c r="L237" s="18"/>
    </row>
    <row r="238" s="13" customFormat="1" spans="3:12">
      <c r="C238" s="18" t="s">
        <v>160</v>
      </c>
      <c r="D238" s="18"/>
      <c r="E238" s="18"/>
      <c r="F238" s="18"/>
      <c r="G238" s="18"/>
      <c r="H238" s="18"/>
      <c r="I238" s="18"/>
      <c r="J238" s="18"/>
      <c r="K238" s="18"/>
      <c r="L238" s="18"/>
    </row>
    <row r="239" s="13" customFormat="1" spans="3:12">
      <c r="C239" s="18" t="s">
        <v>161</v>
      </c>
      <c r="D239" s="18"/>
      <c r="E239" s="18"/>
      <c r="F239" s="18"/>
      <c r="G239" s="18"/>
      <c r="H239" s="18"/>
      <c r="I239" s="18"/>
      <c r="J239" s="18"/>
      <c r="K239" s="18"/>
      <c r="L239" s="18"/>
    </row>
    <row r="240" s="13" customFormat="1" spans="3:12">
      <c r="C240" s="18" t="s">
        <v>162</v>
      </c>
      <c r="D240" s="18"/>
      <c r="E240" s="18"/>
      <c r="F240" s="18"/>
      <c r="G240" s="18"/>
      <c r="H240" s="18"/>
      <c r="I240" s="18"/>
      <c r="J240" s="18"/>
      <c r="K240" s="18"/>
      <c r="L240" s="18"/>
    </row>
    <row r="241" s="13" customFormat="1" spans="3:12">
      <c r="C241" s="18" t="s">
        <v>163</v>
      </c>
      <c r="D241" s="18"/>
      <c r="E241" s="18"/>
      <c r="F241" s="18"/>
      <c r="G241" s="18"/>
      <c r="H241" s="18"/>
      <c r="I241" s="18"/>
      <c r="J241" s="18"/>
      <c r="K241" s="18"/>
      <c r="L241" s="18"/>
    </row>
    <row r="242" s="13" customFormat="1" spans="3:12">
      <c r="C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="13" customFormat="1" spans="3:12">
      <c r="C243" s="12" t="s">
        <v>164</v>
      </c>
      <c r="D243" s="12">
        <v>1</v>
      </c>
      <c r="E243" s="12">
        <v>1.05</v>
      </c>
      <c r="F243" s="12"/>
      <c r="G243" s="12">
        <v>0.55</v>
      </c>
      <c r="H243" s="12">
        <f>D243*G243</f>
        <v>0.55</v>
      </c>
      <c r="J243" s="18">
        <v>350</v>
      </c>
      <c r="K243" s="18">
        <f t="shared" ref="K243:K249" si="8">H243*J243</f>
        <v>192.5</v>
      </c>
      <c r="L243" s="18"/>
    </row>
    <row r="244" s="13" customFormat="1" spans="3:12">
      <c r="C244" s="12" t="s">
        <v>165</v>
      </c>
      <c r="D244" s="12">
        <v>1</v>
      </c>
      <c r="E244" s="12">
        <v>0.55</v>
      </c>
      <c r="F244" s="12"/>
      <c r="G244" s="12">
        <v>0.55</v>
      </c>
      <c r="H244" s="12">
        <f t="shared" ref="H244:H249" si="9">D244*E244*G244</f>
        <v>0.3025</v>
      </c>
      <c r="J244" s="18">
        <v>350</v>
      </c>
      <c r="K244" s="18">
        <f t="shared" si="8"/>
        <v>105.875</v>
      </c>
      <c r="L244" s="18"/>
    </row>
    <row r="245" s="13" customFormat="1" spans="3:12">
      <c r="C245" s="12" t="s">
        <v>166</v>
      </c>
      <c r="D245" s="12">
        <v>1</v>
      </c>
      <c r="E245" s="12">
        <v>1.33</v>
      </c>
      <c r="F245" s="12"/>
      <c r="G245" s="12">
        <v>0.55</v>
      </c>
      <c r="H245" s="12">
        <f t="shared" si="9"/>
        <v>0.7315</v>
      </c>
      <c r="J245" s="18">
        <v>350</v>
      </c>
      <c r="K245" s="18">
        <f t="shared" si="8"/>
        <v>256.025</v>
      </c>
      <c r="L245" s="18"/>
    </row>
    <row r="246" s="13" customFormat="1" spans="3:12">
      <c r="C246" s="12" t="s">
        <v>167</v>
      </c>
      <c r="D246" s="12">
        <v>1</v>
      </c>
      <c r="E246" s="12">
        <v>4.5</v>
      </c>
      <c r="F246" s="12"/>
      <c r="G246" s="12">
        <v>0.55</v>
      </c>
      <c r="H246" s="12">
        <f t="shared" si="9"/>
        <v>2.475</v>
      </c>
      <c r="J246" s="18">
        <v>350</v>
      </c>
      <c r="K246" s="18">
        <f t="shared" si="8"/>
        <v>866.25</v>
      </c>
      <c r="L246" s="18"/>
    </row>
    <row r="247" s="13" customFormat="1" spans="3:12">
      <c r="C247" s="12" t="s">
        <v>168</v>
      </c>
      <c r="D247" s="12">
        <v>1</v>
      </c>
      <c r="E247" s="12">
        <v>2.54</v>
      </c>
      <c r="F247" s="12"/>
      <c r="G247" s="12">
        <v>0.55</v>
      </c>
      <c r="H247" s="12">
        <f t="shared" si="9"/>
        <v>1.397</v>
      </c>
      <c r="J247" s="18">
        <v>350</v>
      </c>
      <c r="K247" s="18">
        <f t="shared" si="8"/>
        <v>488.95</v>
      </c>
      <c r="L247" s="18"/>
    </row>
    <row r="248" s="13" customFormat="1" spans="3:12">
      <c r="C248" s="12" t="s">
        <v>169</v>
      </c>
      <c r="D248" s="12">
        <v>1</v>
      </c>
      <c r="E248" s="12">
        <v>0.55</v>
      </c>
      <c r="F248" s="12"/>
      <c r="G248" s="12">
        <v>0.55</v>
      </c>
      <c r="H248" s="12">
        <f t="shared" si="9"/>
        <v>0.3025</v>
      </c>
      <c r="J248" s="18">
        <v>350</v>
      </c>
      <c r="K248" s="18">
        <f t="shared" si="8"/>
        <v>105.875</v>
      </c>
      <c r="L248" s="18"/>
    </row>
    <row r="249" s="13" customFormat="1" spans="3:12">
      <c r="C249" s="12" t="s">
        <v>170</v>
      </c>
      <c r="D249" s="12">
        <v>1</v>
      </c>
      <c r="E249" s="12">
        <v>0.55</v>
      </c>
      <c r="F249" s="12"/>
      <c r="G249" s="12">
        <v>0.55</v>
      </c>
      <c r="H249" s="12">
        <f t="shared" si="9"/>
        <v>0.3025</v>
      </c>
      <c r="J249" s="18">
        <v>350</v>
      </c>
      <c r="K249" s="18">
        <f t="shared" si="8"/>
        <v>105.875</v>
      </c>
      <c r="L249" s="18"/>
    </row>
    <row r="250" s="13" customFormat="1" spans="3:12">
      <c r="C250" s="12"/>
      <c r="D250" s="12"/>
      <c r="E250" s="12"/>
      <c r="F250" s="12"/>
      <c r="G250" s="12"/>
      <c r="H250" s="22"/>
      <c r="I250" s="22"/>
      <c r="J250" s="35"/>
      <c r="K250" s="35"/>
      <c r="L250" s="35"/>
    </row>
    <row r="251" s="13" customFormat="1" spans="3:12">
      <c r="C251" s="12"/>
      <c r="D251" s="12"/>
      <c r="E251" s="12"/>
      <c r="F251" s="12"/>
      <c r="G251" s="12"/>
      <c r="H251" s="12" t="s">
        <v>20</v>
      </c>
      <c r="I251" s="12">
        <f>H243+H244+H245+H246+H247+H248+H249</f>
        <v>6.061</v>
      </c>
      <c r="J251" s="12">
        <f>J243</f>
        <v>350</v>
      </c>
      <c r="K251" s="16">
        <f>K243+K244+K245+K246+K247+K248+K249</f>
        <v>2121.35</v>
      </c>
      <c r="L251" s="16" t="s">
        <v>21</v>
      </c>
    </row>
    <row r="252" spans="3:12"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2:12">
      <c r="B253" s="33"/>
      <c r="C253" s="28" t="s">
        <v>171</v>
      </c>
      <c r="D253" s="28"/>
      <c r="E253" s="28"/>
      <c r="F253" s="28"/>
      <c r="G253" s="33"/>
      <c r="H253" s="33"/>
      <c r="I253" s="33"/>
      <c r="J253" s="33"/>
      <c r="K253" s="28">
        <f>K162+K184+K204+K222+K234+K251</f>
        <v>33808.07</v>
      </c>
      <c r="L253" s="28" t="s">
        <v>21</v>
      </c>
    </row>
    <row r="255" spans="2:11">
      <c r="B255" s="12" t="s">
        <v>1</v>
      </c>
      <c r="C255" s="12" t="s">
        <v>2</v>
      </c>
      <c r="D255" s="12" t="s">
        <v>3</v>
      </c>
      <c r="E255" s="12" t="s">
        <v>4</v>
      </c>
      <c r="F255" s="12" t="s">
        <v>5</v>
      </c>
      <c r="G255" s="12" t="s">
        <v>6</v>
      </c>
      <c r="H255" s="12" t="s">
        <v>7</v>
      </c>
      <c r="I255" s="12" t="s">
        <v>3</v>
      </c>
      <c r="J255" s="12" t="s">
        <v>8</v>
      </c>
      <c r="K255" s="12" t="s">
        <v>9</v>
      </c>
    </row>
    <row r="256" spans="2:12">
      <c r="B256" s="16" t="s">
        <v>172</v>
      </c>
      <c r="C256" s="34" t="s">
        <v>173</v>
      </c>
      <c r="D256" s="29"/>
      <c r="E256" s="29"/>
      <c r="F256" s="29"/>
      <c r="G256" s="29"/>
      <c r="H256" s="29"/>
      <c r="I256" s="29"/>
      <c r="J256" s="29"/>
      <c r="K256" s="29"/>
      <c r="L256" s="29"/>
    </row>
    <row r="258" spans="2:12">
      <c r="B258" s="12" t="s">
        <v>174</v>
      </c>
      <c r="C258" s="20" t="s">
        <v>175</v>
      </c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3:12">
      <c r="C259" s="12" t="s">
        <v>176</v>
      </c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3:12">
      <c r="C260" s="12" t="s">
        <v>177</v>
      </c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3:12">
      <c r="C261" s="12" t="s">
        <v>178</v>
      </c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3:12">
      <c r="C262" s="12" t="s">
        <v>179</v>
      </c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3:3">
      <c r="C263" s="12" t="s">
        <v>180</v>
      </c>
    </row>
    <row r="264" s="13" customFormat="1" spans="3:3">
      <c r="C264" s="12" t="s">
        <v>181</v>
      </c>
    </row>
    <row r="265" s="13" customFormat="1" spans="3:3">
      <c r="C265" s="12"/>
    </row>
    <row r="266" spans="3:11">
      <c r="C266" s="12" t="s">
        <v>144</v>
      </c>
      <c r="D266" s="12">
        <v>1</v>
      </c>
      <c r="E266" s="12">
        <v>1.7</v>
      </c>
      <c r="F266" s="12">
        <v>0.05</v>
      </c>
      <c r="G266" s="12">
        <v>2.7</v>
      </c>
      <c r="H266" s="12">
        <f>3*E266+2*G266</f>
        <v>10.5</v>
      </c>
      <c r="J266" s="12">
        <v>200</v>
      </c>
      <c r="K266" s="12">
        <f>H266*J266</f>
        <v>2100</v>
      </c>
    </row>
    <row r="267" spans="3:11">
      <c r="C267" s="12" t="s">
        <v>182</v>
      </c>
      <c r="D267" s="12">
        <v>1</v>
      </c>
      <c r="E267" s="12">
        <v>1.7</v>
      </c>
      <c r="F267" s="12">
        <v>0.05</v>
      </c>
      <c r="G267" s="12">
        <v>2.7</v>
      </c>
      <c r="H267" s="12">
        <f>3*E267+2*G267</f>
        <v>10.5</v>
      </c>
      <c r="J267" s="12">
        <v>200</v>
      </c>
      <c r="K267" s="12">
        <f>H267*J267</f>
        <v>2100</v>
      </c>
    </row>
    <row r="268" spans="3:11">
      <c r="C268" s="12" t="s">
        <v>183</v>
      </c>
      <c r="D268" s="12">
        <v>1</v>
      </c>
      <c r="E268" s="12">
        <v>1.7</v>
      </c>
      <c r="F268" s="12">
        <v>0.05</v>
      </c>
      <c r="G268" s="12">
        <v>2.7</v>
      </c>
      <c r="H268" s="12">
        <f>3*E268+2*G268</f>
        <v>10.5</v>
      </c>
      <c r="J268" s="12">
        <v>200</v>
      </c>
      <c r="K268" s="12">
        <f>H268*J268</f>
        <v>2100</v>
      </c>
    </row>
    <row r="269" spans="3:11">
      <c r="C269" s="12" t="s">
        <v>184</v>
      </c>
      <c r="D269" s="12">
        <v>1</v>
      </c>
      <c r="E269" s="12">
        <v>2.75</v>
      </c>
      <c r="F269" s="12">
        <v>0.05</v>
      </c>
      <c r="G269" s="12">
        <v>2.7</v>
      </c>
      <c r="H269" s="12">
        <f>3*E269+2*G269</f>
        <v>13.65</v>
      </c>
      <c r="J269" s="12">
        <v>200</v>
      </c>
      <c r="K269" s="12">
        <f>H269*J269</f>
        <v>2730</v>
      </c>
    </row>
    <row r="270" spans="8:12">
      <c r="H270" s="31"/>
      <c r="I270" s="31"/>
      <c r="J270" s="31"/>
      <c r="K270" s="31"/>
      <c r="L270" s="31"/>
    </row>
    <row r="271" spans="8:12">
      <c r="H271" s="12" t="s">
        <v>20</v>
      </c>
      <c r="I271" s="12">
        <f>H266+H267+H268+H269</f>
        <v>45.15</v>
      </c>
      <c r="J271" s="12">
        <f>J266</f>
        <v>200</v>
      </c>
      <c r="K271" s="16">
        <f>SUM(K266:K270)</f>
        <v>9030</v>
      </c>
      <c r="L271" s="16" t="s">
        <v>21</v>
      </c>
    </row>
    <row r="273" spans="2:12">
      <c r="B273" s="12" t="s">
        <v>185</v>
      </c>
      <c r="C273" s="20" t="s">
        <v>186</v>
      </c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3:12">
      <c r="C274" s="12" t="s">
        <v>187</v>
      </c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3:12">
      <c r="C275" s="12" t="s">
        <v>188</v>
      </c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3:12">
      <c r="C276" s="12" t="s">
        <v>189</v>
      </c>
      <c r="D276" s="12"/>
      <c r="E276" s="12"/>
      <c r="F276" s="12"/>
      <c r="G276" s="12"/>
      <c r="H276" s="12"/>
      <c r="I276" s="39"/>
      <c r="J276" s="12"/>
      <c r="K276" s="12"/>
      <c r="L276" s="12"/>
    </row>
    <row r="277" spans="3:12">
      <c r="C277" s="12" t="s">
        <v>190</v>
      </c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3:3">
      <c r="C278" s="12" t="s">
        <v>191</v>
      </c>
    </row>
    <row r="279" s="13" customFormat="1" spans="3:3">
      <c r="C279" s="12"/>
    </row>
    <row r="280" spans="3:11">
      <c r="C280" s="12" t="s">
        <v>144</v>
      </c>
      <c r="D280" s="12">
        <v>1</v>
      </c>
      <c r="E280" s="12">
        <v>1.7</v>
      </c>
      <c r="F280" s="12">
        <v>0.022</v>
      </c>
      <c r="G280" s="12">
        <v>1.87</v>
      </c>
      <c r="H280" s="12">
        <f>E280*G280</f>
        <v>3.179</v>
      </c>
      <c r="J280" s="12">
        <v>5500</v>
      </c>
      <c r="K280" s="12">
        <f>H280*J280</f>
        <v>17484.5</v>
      </c>
    </row>
    <row r="281" spans="3:11">
      <c r="C281" s="12" t="s">
        <v>182</v>
      </c>
      <c r="D281" s="12">
        <v>1</v>
      </c>
      <c r="E281" s="12">
        <v>1.7</v>
      </c>
      <c r="F281" s="12">
        <v>0.022</v>
      </c>
      <c r="G281" s="12">
        <v>1.85</v>
      </c>
      <c r="H281" s="12">
        <f>E281*G281</f>
        <v>3.145</v>
      </c>
      <c r="J281" s="12">
        <v>5500</v>
      </c>
      <c r="K281" s="12">
        <f>H281*J281</f>
        <v>17297.5</v>
      </c>
    </row>
    <row r="282" spans="3:11">
      <c r="C282" s="12" t="s">
        <v>183</v>
      </c>
      <c r="D282" s="12">
        <v>1</v>
      </c>
      <c r="E282" s="12">
        <v>1.7</v>
      </c>
      <c r="F282" s="12">
        <v>0.022</v>
      </c>
      <c r="G282" s="12">
        <v>1.85</v>
      </c>
      <c r="H282" s="12">
        <f>E282*G282</f>
        <v>3.145</v>
      </c>
      <c r="J282" s="12">
        <v>5500</v>
      </c>
      <c r="K282" s="12">
        <f>H282*J282</f>
        <v>17297.5</v>
      </c>
    </row>
    <row r="283" spans="3:11">
      <c r="C283" s="12" t="s">
        <v>184</v>
      </c>
      <c r="D283" s="12">
        <v>1</v>
      </c>
      <c r="E283" s="12">
        <v>2.75</v>
      </c>
      <c r="F283" s="12">
        <v>0.022</v>
      </c>
      <c r="G283" s="12">
        <v>1.7</v>
      </c>
      <c r="H283" s="12">
        <f>E283*G283</f>
        <v>4.675</v>
      </c>
      <c r="J283" s="12">
        <v>5500</v>
      </c>
      <c r="K283" s="12">
        <f>H283*J283</f>
        <v>25712.5</v>
      </c>
    </row>
    <row r="284" spans="8:12">
      <c r="H284" s="31"/>
      <c r="I284" s="31"/>
      <c r="J284" s="31"/>
      <c r="K284" s="31"/>
      <c r="L284" s="31"/>
    </row>
    <row r="285" spans="8:12">
      <c r="H285" s="12" t="s">
        <v>20</v>
      </c>
      <c r="I285" s="12">
        <f>H280+H281+H282+H283</f>
        <v>14.144</v>
      </c>
      <c r="J285" s="12">
        <f>J280</f>
        <v>5500</v>
      </c>
      <c r="K285" s="16">
        <f>SUM(K280:K284)</f>
        <v>77792</v>
      </c>
      <c r="L285" s="16" t="s">
        <v>21</v>
      </c>
    </row>
    <row r="287" spans="2:12">
      <c r="B287" s="12" t="s">
        <v>192</v>
      </c>
      <c r="C287" s="20" t="s">
        <v>193</v>
      </c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3:12">
      <c r="C288" s="12" t="s">
        <v>194</v>
      </c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3:12">
      <c r="C289" s="12" t="s">
        <v>195</v>
      </c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3:12">
      <c r="C290" s="12" t="s">
        <v>196</v>
      </c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3:12">
      <c r="C291" s="12" t="s">
        <v>197</v>
      </c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3:3">
      <c r="C292" s="12" t="s">
        <v>198</v>
      </c>
    </row>
    <row r="293" spans="3:3">
      <c r="C293" s="12"/>
    </row>
    <row r="294" spans="3:11">
      <c r="C294" s="12" t="s">
        <v>199</v>
      </c>
      <c r="D294" s="12">
        <v>1</v>
      </c>
      <c r="E294" s="12">
        <v>4.74</v>
      </c>
      <c r="F294" s="12">
        <v>0.05</v>
      </c>
      <c r="G294" s="12">
        <v>1.79</v>
      </c>
      <c r="H294" s="12">
        <f>2*E294+2*G294</f>
        <v>13.06</v>
      </c>
      <c r="J294" s="12">
        <v>180</v>
      </c>
      <c r="K294" s="12">
        <f>H294*J294</f>
        <v>2350.8</v>
      </c>
    </row>
    <row r="295" spans="3:11">
      <c r="C295" s="12" t="s">
        <v>200</v>
      </c>
      <c r="D295" s="12">
        <v>1</v>
      </c>
      <c r="E295" s="12">
        <v>4.405</v>
      </c>
      <c r="F295" s="12">
        <v>0.05</v>
      </c>
      <c r="G295" s="12">
        <v>2.7</v>
      </c>
      <c r="H295" s="12">
        <f>2*E295+2*G295</f>
        <v>14.21</v>
      </c>
      <c r="J295" s="12">
        <v>180</v>
      </c>
      <c r="K295" s="12">
        <f>H295*J295</f>
        <v>2557.8</v>
      </c>
    </row>
    <row r="296" spans="3:11">
      <c r="C296" s="12" t="s">
        <v>201</v>
      </c>
      <c r="D296" s="12">
        <v>1</v>
      </c>
      <c r="E296" s="12">
        <v>6.3</v>
      </c>
      <c r="F296" s="12">
        <v>0.05</v>
      </c>
      <c r="G296" s="12">
        <v>1.79</v>
      </c>
      <c r="H296" s="12">
        <f>2*E296+2*G296</f>
        <v>16.18</v>
      </c>
      <c r="J296" s="12">
        <v>180</v>
      </c>
      <c r="K296" s="12">
        <f>H296*J296</f>
        <v>2912.4</v>
      </c>
    </row>
    <row r="297" spans="8:12">
      <c r="H297" s="31"/>
      <c r="I297" s="31"/>
      <c r="J297" s="31"/>
      <c r="K297" s="31"/>
      <c r="L297" s="31"/>
    </row>
    <row r="298" spans="8:12">
      <c r="H298" s="12" t="s">
        <v>20</v>
      </c>
      <c r="I298" s="12">
        <f>H293+H294+H295+H296</f>
        <v>43.45</v>
      </c>
      <c r="J298" s="12">
        <f>J294</f>
        <v>180</v>
      </c>
      <c r="K298" s="16">
        <f>SUM(K293:K297)</f>
        <v>7821</v>
      </c>
      <c r="L298" s="16" t="s">
        <v>21</v>
      </c>
    </row>
    <row r="300" spans="2:11">
      <c r="B300" s="12" t="s">
        <v>202</v>
      </c>
      <c r="C300" s="20" t="s">
        <v>193</v>
      </c>
      <c r="D300" s="12"/>
      <c r="E300" s="12"/>
      <c r="F300" s="12"/>
      <c r="G300" s="12"/>
      <c r="H300" s="12"/>
      <c r="I300" s="12"/>
      <c r="J300" s="12"/>
      <c r="K300" s="12"/>
    </row>
    <row r="301" spans="3:11">
      <c r="C301" s="12" t="s">
        <v>203</v>
      </c>
      <c r="D301" s="12"/>
      <c r="E301" s="12"/>
      <c r="F301" s="12"/>
      <c r="G301" s="12"/>
      <c r="H301" s="12"/>
      <c r="I301" s="12"/>
      <c r="J301" s="12"/>
      <c r="K301" s="12"/>
    </row>
    <row r="302" spans="3:11">
      <c r="C302" s="12" t="s">
        <v>204</v>
      </c>
      <c r="D302" s="12"/>
      <c r="E302" s="12"/>
      <c r="F302" s="12"/>
      <c r="G302" s="12"/>
      <c r="H302" s="12"/>
      <c r="I302" s="12"/>
      <c r="J302" s="12"/>
      <c r="K302" s="12"/>
    </row>
    <row r="303" spans="3:12">
      <c r="C303" s="12" t="s">
        <v>205</v>
      </c>
      <c r="D303" s="12"/>
      <c r="E303" s="12"/>
      <c r="F303" s="12"/>
      <c r="G303" s="12"/>
      <c r="H303" s="12"/>
      <c r="I303" s="12"/>
      <c r="J303" s="12"/>
      <c r="K303" s="12"/>
      <c r="L303" s="12"/>
    </row>
    <row r="304" s="13" customFormat="1" spans="3:12"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3:11">
      <c r="C305" s="12" t="s">
        <v>199</v>
      </c>
      <c r="D305" s="12">
        <v>1</v>
      </c>
      <c r="E305" s="12">
        <v>1.05</v>
      </c>
      <c r="F305" s="12">
        <v>0.05</v>
      </c>
      <c r="G305" s="12">
        <v>2.65</v>
      </c>
      <c r="H305" s="12">
        <f>1*E305+2*G305</f>
        <v>6.35</v>
      </c>
      <c r="J305" s="12">
        <v>180</v>
      </c>
      <c r="K305" s="12">
        <f>H305*J305</f>
        <v>1143</v>
      </c>
    </row>
    <row r="306" spans="3:13">
      <c r="C306" s="12" t="s">
        <v>206</v>
      </c>
      <c r="D306" s="12">
        <v>2</v>
      </c>
      <c r="E306" s="12">
        <v>1.05</v>
      </c>
      <c r="F306" s="12">
        <v>0.05</v>
      </c>
      <c r="G306" s="12">
        <v>1.79</v>
      </c>
      <c r="H306" s="12">
        <f>2*(1*E306+2*G306)</f>
        <v>9.26</v>
      </c>
      <c r="J306" s="12">
        <v>180</v>
      </c>
      <c r="K306" s="12">
        <f>H306*J306</f>
        <v>1666.8</v>
      </c>
      <c r="M306" s="12"/>
    </row>
    <row r="307" spans="8:12">
      <c r="H307" s="31"/>
      <c r="I307" s="31"/>
      <c r="J307" s="31"/>
      <c r="K307" s="31"/>
      <c r="L307" s="31"/>
    </row>
    <row r="308" spans="8:12">
      <c r="H308" s="12" t="s">
        <v>20</v>
      </c>
      <c r="I308" s="12">
        <f>H305+H306</f>
        <v>15.61</v>
      </c>
      <c r="J308" s="12">
        <f>J305</f>
        <v>180</v>
      </c>
      <c r="K308" s="16">
        <f>SUM(K305:K307)</f>
        <v>2809.8</v>
      </c>
      <c r="L308" s="16" t="s">
        <v>21</v>
      </c>
    </row>
    <row r="310" spans="2:9">
      <c r="B310" s="12" t="s">
        <v>207</v>
      </c>
      <c r="C310" s="20" t="s">
        <v>208</v>
      </c>
      <c r="D310" s="12"/>
      <c r="E310" s="12"/>
      <c r="F310" s="12"/>
      <c r="G310" s="12"/>
      <c r="H310" s="12"/>
      <c r="I310" s="12"/>
    </row>
    <row r="311" spans="3:9">
      <c r="C311" s="12" t="s">
        <v>209</v>
      </c>
      <c r="D311" s="12"/>
      <c r="E311" s="12"/>
      <c r="F311" s="12"/>
      <c r="G311" s="12"/>
      <c r="H311" s="12"/>
      <c r="I311" s="12"/>
    </row>
    <row r="312" spans="3:3">
      <c r="C312" s="12" t="s">
        <v>210</v>
      </c>
    </row>
    <row r="313" spans="3:12">
      <c r="C313" s="12" t="s">
        <v>199</v>
      </c>
      <c r="D313" s="12">
        <v>1</v>
      </c>
      <c r="E313" s="12">
        <v>0.9</v>
      </c>
      <c r="F313" s="12">
        <v>0.05</v>
      </c>
      <c r="G313" s="12">
        <v>2.65</v>
      </c>
      <c r="H313" s="12">
        <f>E313*G313</f>
        <v>2.385</v>
      </c>
      <c r="I313" s="12"/>
      <c r="J313" s="12">
        <v>1990</v>
      </c>
      <c r="K313" s="12">
        <f>H313*J313</f>
        <v>4746.15</v>
      </c>
      <c r="L313" s="12"/>
    </row>
    <row r="314" spans="3:12">
      <c r="C314" s="12" t="s">
        <v>206</v>
      </c>
      <c r="D314" s="12">
        <v>2</v>
      </c>
      <c r="E314" s="12">
        <v>0.9</v>
      </c>
      <c r="F314" s="12">
        <v>0.05</v>
      </c>
      <c r="G314" s="12">
        <v>2.65</v>
      </c>
      <c r="H314" s="12">
        <f>2*(E314*G314)</f>
        <v>4.77</v>
      </c>
      <c r="I314" s="12"/>
      <c r="J314" s="12">
        <v>1990</v>
      </c>
      <c r="K314" s="12">
        <f>H314*J314</f>
        <v>9492.3</v>
      </c>
      <c r="L314" s="12"/>
    </row>
    <row r="315" spans="8:12">
      <c r="H315" s="31"/>
      <c r="I315" s="31"/>
      <c r="J315" s="31"/>
      <c r="K315" s="31"/>
      <c r="L315" s="31"/>
    </row>
    <row r="316" spans="3:12">
      <c r="C316" s="12" t="s">
        <v>211</v>
      </c>
      <c r="D316" s="36" t="s">
        <v>212</v>
      </c>
      <c r="E316" s="37"/>
      <c r="H316" s="12" t="s">
        <v>20</v>
      </c>
      <c r="I316" s="12">
        <f>H313+H314</f>
        <v>7.155</v>
      </c>
      <c r="J316" s="12">
        <f>J313</f>
        <v>1990</v>
      </c>
      <c r="K316" s="16">
        <f>SUM(K313:K315)</f>
        <v>14238.45</v>
      </c>
      <c r="L316" s="16" t="s">
        <v>21</v>
      </c>
    </row>
    <row r="317" spans="3:3">
      <c r="C317" s="38" t="s">
        <v>213</v>
      </c>
    </row>
    <row r="319" spans="2:12">
      <c r="B319" s="12" t="s">
        <v>214</v>
      </c>
      <c r="C319" s="20" t="s">
        <v>215</v>
      </c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3:12">
      <c r="C320" s="12" t="s">
        <v>216</v>
      </c>
      <c r="D320" s="12"/>
      <c r="E320" s="12"/>
      <c r="F320" s="12"/>
      <c r="G320" s="12"/>
      <c r="H320" s="12"/>
      <c r="I320" s="12"/>
      <c r="J320" s="12"/>
      <c r="K320" s="12"/>
      <c r="L320" s="12"/>
    </row>
    <row r="322" spans="3:12">
      <c r="C322" s="12" t="s">
        <v>199</v>
      </c>
      <c r="D322" s="12">
        <v>1</v>
      </c>
      <c r="E322" s="12">
        <v>4.6</v>
      </c>
      <c r="F322" s="12" t="s">
        <v>217</v>
      </c>
      <c r="G322" s="12">
        <v>1.75</v>
      </c>
      <c r="H322" s="12">
        <f>E322*G322</f>
        <v>8.05</v>
      </c>
      <c r="I322" s="12"/>
      <c r="J322" s="12">
        <v>1800</v>
      </c>
      <c r="K322" s="12">
        <f>H322*J322</f>
        <v>14490</v>
      </c>
      <c r="L322" s="12"/>
    </row>
    <row r="323" spans="3:12">
      <c r="C323" s="12" t="s">
        <v>218</v>
      </c>
      <c r="D323" s="12">
        <v>1</v>
      </c>
      <c r="E323" s="12">
        <v>6.33</v>
      </c>
      <c r="F323" s="12" t="s">
        <v>217</v>
      </c>
      <c r="G323" s="12">
        <v>1.75</v>
      </c>
      <c r="H323" s="12">
        <f>E323*G323</f>
        <v>11.0775</v>
      </c>
      <c r="I323" s="12"/>
      <c r="J323" s="12">
        <v>1800</v>
      </c>
      <c r="K323" s="12">
        <f>H323*J323</f>
        <v>19939.5</v>
      </c>
      <c r="L323" s="12"/>
    </row>
    <row r="324" spans="3:12">
      <c r="C324" s="12" t="s">
        <v>219</v>
      </c>
      <c r="D324" s="12">
        <v>1</v>
      </c>
      <c r="E324" s="12">
        <v>4.41</v>
      </c>
      <c r="F324" s="12" t="s">
        <v>217</v>
      </c>
      <c r="G324" s="12">
        <v>2.7</v>
      </c>
      <c r="H324" s="21">
        <f>E324*G324</f>
        <v>11.907</v>
      </c>
      <c r="I324" s="41"/>
      <c r="J324" s="21">
        <v>1800</v>
      </c>
      <c r="K324" s="21">
        <f>H324*J324</f>
        <v>21432.6</v>
      </c>
      <c r="L324" s="41"/>
    </row>
    <row r="325" s="13" customFormat="1" spans="3:12">
      <c r="C325" s="12"/>
      <c r="D325" s="12"/>
      <c r="E325" s="12"/>
      <c r="F325" s="12"/>
      <c r="G325" s="12"/>
      <c r="H325" s="22"/>
      <c r="I325" s="31"/>
      <c r="J325" s="22"/>
      <c r="K325" s="22"/>
      <c r="L325" s="31"/>
    </row>
    <row r="326" spans="3:12">
      <c r="C326" s="12" t="s">
        <v>220</v>
      </c>
      <c r="H326" s="12" t="s">
        <v>20</v>
      </c>
      <c r="I326" s="12">
        <f>H322+H323</f>
        <v>19.1275</v>
      </c>
      <c r="J326" s="12">
        <f>J322</f>
        <v>1800</v>
      </c>
      <c r="K326" s="16">
        <f>K322+K323+K324</f>
        <v>55862.1</v>
      </c>
      <c r="L326" s="16" t="s">
        <v>21</v>
      </c>
    </row>
    <row r="328" spans="2:12">
      <c r="B328" s="12" t="s">
        <v>221</v>
      </c>
      <c r="C328" s="20" t="s">
        <v>222</v>
      </c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3:12">
      <c r="C329" s="12" t="s">
        <v>223</v>
      </c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3:12">
      <c r="C330" s="12" t="s">
        <v>224</v>
      </c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3:12">
      <c r="C331" s="12" t="s">
        <v>225</v>
      </c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3:12">
      <c r="C332" s="26" t="s">
        <v>226</v>
      </c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3:12">
      <c r="C333" s="12" t="s">
        <v>227</v>
      </c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3:12">
      <c r="C334" s="12" t="s">
        <v>228</v>
      </c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3:3">
      <c r="C335" s="12" t="s">
        <v>229</v>
      </c>
    </row>
    <row r="336" spans="3:3">
      <c r="C336" s="12" t="s">
        <v>230</v>
      </c>
    </row>
    <row r="337" spans="3:3">
      <c r="C337" s="12" t="s">
        <v>231</v>
      </c>
    </row>
    <row r="338" spans="3:11">
      <c r="C338" s="12" t="s">
        <v>232</v>
      </c>
      <c r="H338" s="12"/>
      <c r="I338" s="12"/>
      <c r="J338" s="12"/>
      <c r="K338" s="12"/>
    </row>
    <row r="339" spans="3:3">
      <c r="C339" s="12" t="s">
        <v>233</v>
      </c>
    </row>
    <row r="340" spans="3:3">
      <c r="C340" s="12" t="s">
        <v>234</v>
      </c>
    </row>
    <row r="341" s="13" customFormat="1" spans="3:3">
      <c r="C341" s="12"/>
    </row>
    <row r="342" spans="3:12">
      <c r="C342" s="12" t="s">
        <v>235</v>
      </c>
      <c r="D342" s="12">
        <v>1</v>
      </c>
      <c r="E342" s="12">
        <v>1.05</v>
      </c>
      <c r="F342" s="12">
        <v>0.05</v>
      </c>
      <c r="G342" s="12">
        <v>2.7</v>
      </c>
      <c r="H342" s="12">
        <f t="shared" ref="H342:H347" si="10">E342*G342</f>
        <v>2.835</v>
      </c>
      <c r="I342" s="18"/>
      <c r="J342" s="18">
        <v>7000</v>
      </c>
      <c r="K342" s="18">
        <f>H342*J343</f>
        <v>19845</v>
      </c>
      <c r="L342" s="14"/>
    </row>
    <row r="343" spans="3:12">
      <c r="C343" s="12" t="s">
        <v>236</v>
      </c>
      <c r="D343" s="12">
        <v>1</v>
      </c>
      <c r="E343" s="12">
        <v>1.05</v>
      </c>
      <c r="F343" s="12">
        <v>0.05</v>
      </c>
      <c r="G343" s="12">
        <v>2.7</v>
      </c>
      <c r="H343" s="12">
        <f t="shared" si="10"/>
        <v>2.835</v>
      </c>
      <c r="I343" s="18"/>
      <c r="J343" s="18">
        <v>7000</v>
      </c>
      <c r="K343" s="18">
        <f>D343*E343*G343*J343</f>
        <v>19845</v>
      </c>
      <c r="L343" s="14"/>
    </row>
    <row r="344" spans="3:12">
      <c r="C344" s="12" t="s">
        <v>237</v>
      </c>
      <c r="D344" s="12">
        <v>1</v>
      </c>
      <c r="E344" s="12">
        <v>1.05</v>
      </c>
      <c r="F344" s="12">
        <v>0.05</v>
      </c>
      <c r="G344" s="12">
        <v>2.7</v>
      </c>
      <c r="H344" s="12">
        <f t="shared" si="10"/>
        <v>2.835</v>
      </c>
      <c r="I344" s="18"/>
      <c r="J344" s="18">
        <v>7000</v>
      </c>
      <c r="K344" s="18">
        <f t="shared" ref="K344:K347" si="11">H344*J344</f>
        <v>19845</v>
      </c>
      <c r="L344" s="14"/>
    </row>
    <row r="345" spans="3:12">
      <c r="C345" s="12" t="s">
        <v>238</v>
      </c>
      <c r="D345" s="12">
        <v>1</v>
      </c>
      <c r="E345" s="12">
        <v>1.05</v>
      </c>
      <c r="F345" s="12">
        <v>0.05</v>
      </c>
      <c r="G345" s="12">
        <v>2.7</v>
      </c>
      <c r="H345" s="12">
        <f t="shared" si="10"/>
        <v>2.835</v>
      </c>
      <c r="I345" s="18"/>
      <c r="J345" s="18">
        <v>7000</v>
      </c>
      <c r="K345" s="18">
        <f t="shared" si="11"/>
        <v>19845</v>
      </c>
      <c r="L345" s="14"/>
    </row>
    <row r="346" spans="3:12">
      <c r="C346" s="12" t="s">
        <v>239</v>
      </c>
      <c r="D346" s="12">
        <v>1</v>
      </c>
      <c r="E346" s="12">
        <v>1.05</v>
      </c>
      <c r="F346" s="12">
        <v>0.05</v>
      </c>
      <c r="G346" s="12">
        <v>2.7</v>
      </c>
      <c r="H346" s="12">
        <f t="shared" si="10"/>
        <v>2.835</v>
      </c>
      <c r="I346" s="18"/>
      <c r="J346" s="18">
        <v>7000</v>
      </c>
      <c r="K346" s="18">
        <f t="shared" si="11"/>
        <v>19845</v>
      </c>
      <c r="L346" s="14"/>
    </row>
    <row r="347" spans="3:12">
      <c r="C347" s="12" t="s">
        <v>240</v>
      </c>
      <c r="D347" s="12">
        <v>1</v>
      </c>
      <c r="E347" s="12">
        <v>1.05</v>
      </c>
      <c r="F347" s="12">
        <v>0.05</v>
      </c>
      <c r="G347" s="12">
        <v>2.7</v>
      </c>
      <c r="H347" s="12">
        <f t="shared" si="10"/>
        <v>2.835</v>
      </c>
      <c r="I347" s="18"/>
      <c r="J347" s="18">
        <v>7000</v>
      </c>
      <c r="K347" s="18">
        <f t="shared" si="11"/>
        <v>19845</v>
      </c>
      <c r="L347" s="14"/>
    </row>
    <row r="348" spans="3:12">
      <c r="C348" s="12" t="s">
        <v>213</v>
      </c>
      <c r="H348" s="31"/>
      <c r="I348" s="42"/>
      <c r="J348" s="42"/>
      <c r="K348" s="42"/>
      <c r="L348" s="42"/>
    </row>
    <row r="349" spans="3:12">
      <c r="C349" s="12" t="s">
        <v>241</v>
      </c>
      <c r="D349" s="36" t="s">
        <v>242</v>
      </c>
      <c r="E349" s="40"/>
      <c r="H349" s="12" t="s">
        <v>20</v>
      </c>
      <c r="I349" s="12">
        <f>H342+H343+H344+H345+H346+H347</f>
        <v>17.01</v>
      </c>
      <c r="J349" s="12">
        <f>J342</f>
        <v>7000</v>
      </c>
      <c r="K349" s="16">
        <f>K342+K343+K344+K345+K346+K347</f>
        <v>119070</v>
      </c>
      <c r="L349" s="16" t="s">
        <v>21</v>
      </c>
    </row>
    <row r="351" spans="2:12">
      <c r="B351" s="12" t="s">
        <v>243</v>
      </c>
      <c r="C351" s="20" t="s">
        <v>244</v>
      </c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3:12">
      <c r="C352" s="12" t="s">
        <v>245</v>
      </c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3:12">
      <c r="C353" s="12" t="s">
        <v>246</v>
      </c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3:12">
      <c r="C354" s="12" t="s">
        <v>247</v>
      </c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3:12">
      <c r="C355" s="12" t="s">
        <v>143</v>
      </c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3:12"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3:12">
      <c r="C357" s="12" t="s">
        <v>248</v>
      </c>
      <c r="D357" s="12">
        <v>1</v>
      </c>
      <c r="E357" s="12">
        <v>1.05</v>
      </c>
      <c r="F357" s="12">
        <v>0.05</v>
      </c>
      <c r="G357" s="12">
        <v>2.7</v>
      </c>
      <c r="H357" s="12">
        <f t="shared" ref="H357:H367" si="12">E357*G357</f>
        <v>2.835</v>
      </c>
      <c r="I357" s="12"/>
      <c r="J357" s="12">
        <v>1200</v>
      </c>
      <c r="K357" s="12">
        <v>1400</v>
      </c>
      <c r="L357" s="12"/>
    </row>
    <row r="358" spans="3:12">
      <c r="C358" s="12" t="s">
        <v>249</v>
      </c>
      <c r="D358" s="12">
        <v>1</v>
      </c>
      <c r="E358" s="12">
        <v>1.05</v>
      </c>
      <c r="F358" s="12">
        <v>0.05</v>
      </c>
      <c r="G358" s="12">
        <v>2.7</v>
      </c>
      <c r="H358" s="12">
        <f t="shared" si="12"/>
        <v>2.835</v>
      </c>
      <c r="I358" s="12"/>
      <c r="J358" s="12">
        <v>1200</v>
      </c>
      <c r="K358" s="12">
        <v>1400</v>
      </c>
      <c r="L358" s="12"/>
    </row>
    <row r="359" spans="3:12">
      <c r="C359" s="12" t="s">
        <v>250</v>
      </c>
      <c r="D359" s="12">
        <v>1</v>
      </c>
      <c r="E359" s="12">
        <v>1.05</v>
      </c>
      <c r="F359" s="12">
        <v>0.05</v>
      </c>
      <c r="G359" s="12">
        <v>2.7</v>
      </c>
      <c r="H359" s="12">
        <f t="shared" si="12"/>
        <v>2.835</v>
      </c>
      <c r="I359" s="12"/>
      <c r="J359" s="12">
        <v>1200</v>
      </c>
      <c r="K359" s="12">
        <v>1400</v>
      </c>
      <c r="L359" s="12"/>
    </row>
    <row r="360" spans="3:12">
      <c r="C360" s="12" t="s">
        <v>251</v>
      </c>
      <c r="D360" s="12">
        <v>1</v>
      </c>
      <c r="E360" s="12">
        <v>1.05</v>
      </c>
      <c r="F360" s="12">
        <v>0.05</v>
      </c>
      <c r="G360" s="12">
        <v>2.7</v>
      </c>
      <c r="H360" s="12">
        <f t="shared" si="12"/>
        <v>2.835</v>
      </c>
      <c r="I360" s="12"/>
      <c r="J360" s="12">
        <v>1200</v>
      </c>
      <c r="K360" s="12">
        <v>1400</v>
      </c>
      <c r="L360" s="12"/>
    </row>
    <row r="361" spans="3:12">
      <c r="C361" s="12" t="s">
        <v>252</v>
      </c>
      <c r="D361" s="12">
        <v>1</v>
      </c>
      <c r="E361" s="12">
        <v>1.05</v>
      </c>
      <c r="F361" s="12">
        <v>0.05</v>
      </c>
      <c r="G361" s="12">
        <v>2.7</v>
      </c>
      <c r="H361" s="12">
        <f t="shared" si="12"/>
        <v>2.835</v>
      </c>
      <c r="I361" s="12"/>
      <c r="J361" s="12">
        <v>1200</v>
      </c>
      <c r="K361" s="12">
        <v>1400</v>
      </c>
      <c r="L361" s="12"/>
    </row>
    <row r="362" s="13" customFormat="1" spans="3:12">
      <c r="C362" s="12" t="s">
        <v>253</v>
      </c>
      <c r="D362" s="12">
        <v>1</v>
      </c>
      <c r="E362" s="12">
        <v>1.05</v>
      </c>
      <c r="F362" s="12">
        <v>0.05</v>
      </c>
      <c r="G362" s="12">
        <v>2.7</v>
      </c>
      <c r="H362" s="12">
        <f t="shared" si="12"/>
        <v>2.835</v>
      </c>
      <c r="I362" s="12"/>
      <c r="J362" s="12">
        <v>1200</v>
      </c>
      <c r="K362" s="12">
        <v>1400</v>
      </c>
      <c r="L362" s="12"/>
    </row>
    <row r="363" s="13" customFormat="1" spans="3:12">
      <c r="C363" s="12" t="s">
        <v>254</v>
      </c>
      <c r="D363" s="12">
        <v>1</v>
      </c>
      <c r="E363" s="12">
        <v>1.05</v>
      </c>
      <c r="F363" s="12">
        <v>0.05</v>
      </c>
      <c r="G363" s="12">
        <v>2.7</v>
      </c>
      <c r="H363" s="12">
        <f t="shared" si="12"/>
        <v>2.835</v>
      </c>
      <c r="I363" s="12"/>
      <c r="J363" s="12">
        <v>1200</v>
      </c>
      <c r="K363" s="12">
        <v>1400</v>
      </c>
      <c r="L363" s="12"/>
    </row>
    <row r="364" s="13" customFormat="1" spans="3:11">
      <c r="C364" s="12" t="s">
        <v>255</v>
      </c>
      <c r="D364" s="12">
        <v>1</v>
      </c>
      <c r="E364" s="12">
        <v>1.05</v>
      </c>
      <c r="F364" s="12">
        <v>0.05</v>
      </c>
      <c r="G364" s="12">
        <v>2.7</v>
      </c>
      <c r="H364" s="12">
        <f t="shared" si="12"/>
        <v>2.835</v>
      </c>
      <c r="J364" s="12">
        <v>1200</v>
      </c>
      <c r="K364" s="12">
        <v>1400</v>
      </c>
    </row>
    <row r="365" s="13" customFormat="1" spans="3:11">
      <c r="C365" s="12" t="s">
        <v>256</v>
      </c>
      <c r="D365" s="12">
        <v>1</v>
      </c>
      <c r="E365" s="12">
        <v>1.05</v>
      </c>
      <c r="F365" s="12">
        <v>0.05</v>
      </c>
      <c r="G365" s="12">
        <v>2.7</v>
      </c>
      <c r="H365" s="12">
        <f t="shared" si="12"/>
        <v>2.835</v>
      </c>
      <c r="J365" s="12">
        <v>1200</v>
      </c>
      <c r="K365" s="12">
        <v>1400</v>
      </c>
    </row>
    <row r="366" s="13" customFormat="1" spans="3:11">
      <c r="C366" s="12" t="s">
        <v>257</v>
      </c>
      <c r="D366" s="12">
        <v>1</v>
      </c>
      <c r="E366" s="12">
        <v>1.05</v>
      </c>
      <c r="F366" s="12">
        <v>0.05</v>
      </c>
      <c r="G366" s="12">
        <v>2.7</v>
      </c>
      <c r="H366" s="12">
        <f t="shared" si="12"/>
        <v>2.835</v>
      </c>
      <c r="J366" s="12">
        <v>1200</v>
      </c>
      <c r="K366" s="12">
        <v>1400</v>
      </c>
    </row>
    <row r="367" s="13" customFormat="1" spans="3:12">
      <c r="C367" s="12" t="s">
        <v>258</v>
      </c>
      <c r="D367" s="12">
        <v>1</v>
      </c>
      <c r="E367" s="12">
        <v>1.05</v>
      </c>
      <c r="F367" s="12">
        <v>0.05</v>
      </c>
      <c r="G367" s="12">
        <v>2.7</v>
      </c>
      <c r="H367" s="12">
        <f t="shared" si="12"/>
        <v>2.835</v>
      </c>
      <c r="J367" s="12">
        <v>1200</v>
      </c>
      <c r="K367" s="12">
        <v>1400</v>
      </c>
      <c r="L367" s="12"/>
    </row>
    <row r="368" s="13" customFormat="1" spans="8:12">
      <c r="H368" s="31"/>
      <c r="I368" s="31"/>
      <c r="J368" s="31"/>
      <c r="K368" s="31"/>
      <c r="L368" s="31"/>
    </row>
    <row r="369" s="13" customFormat="1" spans="3:12">
      <c r="C369" s="12" t="s">
        <v>259</v>
      </c>
      <c r="D369" s="36" t="s">
        <v>260</v>
      </c>
      <c r="E369" s="40"/>
      <c r="H369" s="12" t="s">
        <v>20</v>
      </c>
      <c r="I369" s="12">
        <v>11</v>
      </c>
      <c r="J369" s="12">
        <f>J367</f>
        <v>1200</v>
      </c>
      <c r="K369" s="16">
        <f>K357+K358+K359+K360+K361+K362+K363+K364+K365+K366+K367</f>
        <v>15400</v>
      </c>
      <c r="L369" s="16" t="s">
        <v>21</v>
      </c>
    </row>
    <row r="370" spans="8:12">
      <c r="H370" s="12"/>
      <c r="I370" s="12"/>
      <c r="J370" s="12"/>
      <c r="K370" s="18"/>
      <c r="L370" s="18"/>
    </row>
    <row r="371" s="13" customFormat="1" spans="3:12">
      <c r="C371" s="12"/>
      <c r="H371" s="12"/>
      <c r="I371" s="12"/>
      <c r="J371" s="12"/>
      <c r="K371" s="18"/>
      <c r="L371" s="18"/>
    </row>
    <row r="372" s="13" customFormat="1" spans="2:12">
      <c r="B372" s="12" t="s">
        <v>261</v>
      </c>
      <c r="C372" s="20" t="s">
        <v>262</v>
      </c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3:12">
      <c r="C373" s="12" t="s">
        <v>263</v>
      </c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3:3">
      <c r="C374" s="12" t="s">
        <v>264</v>
      </c>
    </row>
    <row r="375" spans="3:3">
      <c r="C375" s="12"/>
    </row>
    <row r="376" s="13" customFormat="1" spans="3:11">
      <c r="C376" s="12" t="s">
        <v>265</v>
      </c>
      <c r="F376" s="12"/>
      <c r="G376" s="12"/>
      <c r="H376" s="12">
        <v>1</v>
      </c>
      <c r="I376" s="12"/>
      <c r="J376" s="12">
        <v>3500</v>
      </c>
      <c r="K376" s="12">
        <f>H376*J376</f>
        <v>3500</v>
      </c>
    </row>
    <row r="377" s="13" customFormat="1" spans="8:12">
      <c r="H377" s="31"/>
      <c r="I377" s="31"/>
      <c r="J377" s="31"/>
      <c r="K377" s="31"/>
      <c r="L377" s="31"/>
    </row>
    <row r="378" spans="4:12">
      <c r="D378" s="36" t="s">
        <v>266</v>
      </c>
      <c r="E378" s="40"/>
      <c r="H378" s="12" t="s">
        <v>20</v>
      </c>
      <c r="I378" s="12">
        <f>H370+H372+H373+H374+H375+H376</f>
        <v>1</v>
      </c>
      <c r="J378" s="12">
        <f>J376</f>
        <v>3500</v>
      </c>
      <c r="K378" s="16">
        <f>K376</f>
        <v>3500</v>
      </c>
      <c r="L378" s="16" t="s">
        <v>21</v>
      </c>
    </row>
    <row r="379" s="13" customFormat="1" spans="4:12">
      <c r="D379" s="21"/>
      <c r="E379" s="21"/>
      <c r="H379" s="12"/>
      <c r="I379" s="12"/>
      <c r="J379" s="18"/>
      <c r="K379" s="18"/>
      <c r="L379" s="18"/>
    </row>
    <row r="380" s="13" customFormat="1" spans="2:12">
      <c r="B380" s="12" t="s">
        <v>267</v>
      </c>
      <c r="C380" s="20" t="s">
        <v>268</v>
      </c>
      <c r="D380" s="21"/>
      <c r="E380" s="21"/>
      <c r="F380" s="12"/>
      <c r="H380" s="12"/>
      <c r="I380" s="12"/>
      <c r="J380" s="12"/>
      <c r="K380" s="43"/>
      <c r="L380" s="43"/>
    </row>
    <row r="381" s="13" customFormat="1" spans="2:12">
      <c r="B381" s="12"/>
      <c r="C381" s="12" t="s">
        <v>269</v>
      </c>
      <c r="D381" s="21"/>
      <c r="E381" s="21"/>
      <c r="F381" s="12"/>
      <c r="H381" s="12"/>
      <c r="I381" s="12"/>
      <c r="J381" s="12"/>
      <c r="K381" s="43"/>
      <c r="L381" s="43"/>
    </row>
    <row r="382" s="13" customFormat="1" spans="2:12">
      <c r="B382" s="12"/>
      <c r="C382" s="12" t="s">
        <v>270</v>
      </c>
      <c r="D382" s="21"/>
      <c r="E382" s="21"/>
      <c r="F382" s="12"/>
      <c r="H382" s="12"/>
      <c r="I382" s="12"/>
      <c r="J382" s="12"/>
      <c r="K382" s="43"/>
      <c r="L382" s="43"/>
    </row>
    <row r="383" s="13" customFormat="1" spans="2:12">
      <c r="B383" s="12"/>
      <c r="C383" s="12" t="s">
        <v>271</v>
      </c>
      <c r="D383" s="21"/>
      <c r="E383" s="21"/>
      <c r="F383" s="12"/>
      <c r="H383" s="12"/>
      <c r="I383" s="12"/>
      <c r="J383" s="12"/>
      <c r="K383" s="43"/>
      <c r="L383" s="43"/>
    </row>
    <row r="384" s="13" customFormat="1" spans="2:12">
      <c r="B384" s="12"/>
      <c r="C384" s="12"/>
      <c r="D384" s="21"/>
      <c r="E384" s="21"/>
      <c r="F384" s="12"/>
      <c r="H384" s="12"/>
      <c r="I384" s="12"/>
      <c r="J384" s="12"/>
      <c r="K384" s="38"/>
      <c r="L384" s="38"/>
    </row>
    <row r="385" s="13" customFormat="1" spans="3:11">
      <c r="C385" s="12" t="s">
        <v>272</v>
      </c>
      <c r="D385" s="12">
        <v>2</v>
      </c>
      <c r="H385" s="12">
        <v>2</v>
      </c>
      <c r="J385" s="12">
        <v>8500</v>
      </c>
      <c r="K385" s="12">
        <f>H385*J385</f>
        <v>17000</v>
      </c>
    </row>
    <row r="386" s="13" customFormat="1" spans="3:12">
      <c r="C386" s="12" t="s">
        <v>273</v>
      </c>
      <c r="D386" s="12">
        <v>2</v>
      </c>
      <c r="H386" s="21">
        <v>2</v>
      </c>
      <c r="I386" s="41"/>
      <c r="J386" s="21">
        <v>8500</v>
      </c>
      <c r="K386" s="21">
        <f>H386*J386</f>
        <v>17000</v>
      </c>
      <c r="L386" s="41"/>
    </row>
    <row r="387" s="13" customFormat="1" spans="3:12">
      <c r="C387" s="12"/>
      <c r="H387" s="22"/>
      <c r="I387" s="31"/>
      <c r="J387" s="22"/>
      <c r="K387" s="22"/>
      <c r="L387" s="31"/>
    </row>
    <row r="388" s="13" customFormat="1" spans="3:12">
      <c r="C388" s="12"/>
      <c r="D388" s="36" t="s">
        <v>274</v>
      </c>
      <c r="E388" s="37"/>
      <c r="H388" s="12" t="s">
        <v>20</v>
      </c>
      <c r="I388" s="12">
        <f>H385+H386</f>
        <v>4</v>
      </c>
      <c r="J388" s="12">
        <f>J385</f>
        <v>8500</v>
      </c>
      <c r="K388" s="16">
        <f>K385+K386</f>
        <v>34000</v>
      </c>
      <c r="L388" s="16" t="s">
        <v>21</v>
      </c>
    </row>
    <row r="390" s="13" customFormat="1" spans="2:12">
      <c r="B390" s="33"/>
      <c r="C390" s="28" t="s">
        <v>275</v>
      </c>
      <c r="D390" s="28"/>
      <c r="E390" s="28"/>
      <c r="F390" s="28"/>
      <c r="G390" s="33"/>
      <c r="H390" s="33"/>
      <c r="I390" s="33"/>
      <c r="J390" s="33"/>
      <c r="K390" s="28">
        <f>K271+K285+K298+K308+K316+K326+K349+K369+K378+K388</f>
        <v>339523.35</v>
      </c>
      <c r="L390" s="28" t="s">
        <v>21</v>
      </c>
    </row>
    <row r="392" s="13" customFormat="1" spans="2:11">
      <c r="B392" s="12" t="s">
        <v>1</v>
      </c>
      <c r="C392" s="12" t="s">
        <v>2</v>
      </c>
      <c r="D392" s="12" t="s">
        <v>3</v>
      </c>
      <c r="E392" s="12" t="s">
        <v>4</v>
      </c>
      <c r="F392" s="12" t="s">
        <v>5</v>
      </c>
      <c r="G392" s="12" t="s">
        <v>6</v>
      </c>
      <c r="H392" s="12" t="s">
        <v>7</v>
      </c>
      <c r="I392" s="12" t="s">
        <v>3</v>
      </c>
      <c r="J392" s="12" t="s">
        <v>8</v>
      </c>
      <c r="K392" s="12" t="s">
        <v>9</v>
      </c>
    </row>
    <row r="393" s="13" customFormat="1" spans="2:12">
      <c r="B393" s="16" t="s">
        <v>276</v>
      </c>
      <c r="C393" s="17" t="s">
        <v>277</v>
      </c>
      <c r="D393" s="29"/>
      <c r="E393" s="29"/>
      <c r="F393" s="29"/>
      <c r="G393" s="29"/>
      <c r="H393" s="29"/>
      <c r="I393" s="29"/>
      <c r="J393" s="29"/>
      <c r="K393" s="29"/>
      <c r="L393" s="29"/>
    </row>
    <row r="394" s="13" customFormat="1" spans="2:12">
      <c r="B394" s="18"/>
      <c r="C394" s="19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2:12">
      <c r="B395" s="12" t="s">
        <v>278</v>
      </c>
      <c r="C395" s="20" t="s">
        <v>279</v>
      </c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3:12">
      <c r="C396" s="12" t="s">
        <v>280</v>
      </c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3:12">
      <c r="C397" s="12" t="s">
        <v>281</v>
      </c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3:12">
      <c r="C398" s="26" t="s">
        <v>282</v>
      </c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3:12">
      <c r="C399" s="12" t="s">
        <v>283</v>
      </c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3:12">
      <c r="C400" s="12" t="s">
        <v>284</v>
      </c>
      <c r="D400" s="12"/>
      <c r="E400" s="12"/>
      <c r="F400" s="12"/>
      <c r="G400" s="12"/>
      <c r="H400" s="12"/>
      <c r="I400" s="44"/>
      <c r="J400" s="12"/>
      <c r="K400" s="12"/>
      <c r="L400" s="12"/>
    </row>
    <row r="401" spans="3:12">
      <c r="C401" s="12" t="s">
        <v>285</v>
      </c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3:12">
      <c r="C402" s="12" t="s">
        <v>286</v>
      </c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3:12">
      <c r="C403" s="12" t="s">
        <v>287</v>
      </c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3:12">
      <c r="C404" s="12" t="s">
        <v>288</v>
      </c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3:12">
      <c r="C405" s="12" t="s">
        <v>289</v>
      </c>
      <c r="E405" s="12"/>
      <c r="F405" s="12"/>
      <c r="G405" s="12"/>
      <c r="H405" s="12"/>
      <c r="I405" s="12"/>
      <c r="J405" s="12"/>
      <c r="K405" s="12"/>
      <c r="L405" s="12"/>
    </row>
    <row r="406" spans="3:12">
      <c r="C406" s="12" t="s">
        <v>290</v>
      </c>
      <c r="D406" s="12"/>
      <c r="E406" s="12"/>
      <c r="F406" s="12"/>
      <c r="G406" s="12"/>
      <c r="H406" s="12"/>
      <c r="I406" s="12"/>
      <c r="J406" s="12"/>
      <c r="K406" s="12"/>
      <c r="L406" s="12"/>
    </row>
    <row r="407" s="13" customFormat="1" spans="3:12">
      <c r="C407" s="12" t="s">
        <v>291</v>
      </c>
      <c r="D407" s="12"/>
      <c r="E407" s="12"/>
      <c r="F407" s="12"/>
      <c r="G407" s="12"/>
      <c r="H407" s="12"/>
      <c r="I407" s="12"/>
      <c r="J407" s="12"/>
      <c r="K407" s="12"/>
      <c r="L407" s="12"/>
    </row>
    <row r="408" s="13" customFormat="1" spans="3:12"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3:11">
      <c r="C409" s="12" t="s">
        <v>292</v>
      </c>
      <c r="D409" s="12">
        <v>1</v>
      </c>
      <c r="H409" s="12">
        <v>24.57</v>
      </c>
      <c r="J409" s="12">
        <v>300</v>
      </c>
      <c r="K409" s="12">
        <f t="shared" ref="K409:K432" si="13">H409*J409</f>
        <v>7371</v>
      </c>
    </row>
    <row r="410" spans="3:11">
      <c r="C410" s="12" t="s">
        <v>293</v>
      </c>
      <c r="D410" s="12">
        <v>1</v>
      </c>
      <c r="H410" s="12">
        <v>16.2</v>
      </c>
      <c r="J410" s="12">
        <v>300</v>
      </c>
      <c r="K410" s="12">
        <f t="shared" si="13"/>
        <v>4860</v>
      </c>
    </row>
    <row r="411" spans="3:11">
      <c r="C411" s="12" t="s">
        <v>294</v>
      </c>
      <c r="D411" s="12">
        <v>1</v>
      </c>
      <c r="H411" s="12">
        <v>20.91</v>
      </c>
      <c r="J411" s="12">
        <v>300</v>
      </c>
      <c r="K411" s="12">
        <f t="shared" si="13"/>
        <v>6273</v>
      </c>
    </row>
    <row r="412" spans="3:11">
      <c r="C412" s="12" t="s">
        <v>295</v>
      </c>
      <c r="D412" s="12">
        <v>1</v>
      </c>
      <c r="H412" s="12">
        <v>20.82</v>
      </c>
      <c r="J412" s="12">
        <v>300</v>
      </c>
      <c r="K412" s="12">
        <f t="shared" si="13"/>
        <v>6246</v>
      </c>
    </row>
    <row r="413" spans="3:11">
      <c r="C413" s="12" t="s">
        <v>296</v>
      </c>
      <c r="D413" s="12">
        <v>1</v>
      </c>
      <c r="H413" s="12">
        <v>38.86</v>
      </c>
      <c r="J413" s="12">
        <v>300</v>
      </c>
      <c r="K413" s="12">
        <f t="shared" si="13"/>
        <v>11658</v>
      </c>
    </row>
    <row r="414" spans="3:11">
      <c r="C414" s="12" t="s">
        <v>297</v>
      </c>
      <c r="D414" s="12">
        <v>1</v>
      </c>
      <c r="H414" s="12">
        <v>17.01</v>
      </c>
      <c r="J414" s="12">
        <v>300</v>
      </c>
      <c r="K414" s="12">
        <f t="shared" si="13"/>
        <v>5103</v>
      </c>
    </row>
    <row r="415" spans="3:11">
      <c r="C415" s="12" t="s">
        <v>298</v>
      </c>
      <c r="D415" s="12">
        <v>1</v>
      </c>
      <c r="H415" s="12">
        <v>5.55</v>
      </c>
      <c r="J415" s="12">
        <v>300</v>
      </c>
      <c r="K415" s="12">
        <f t="shared" si="13"/>
        <v>1665</v>
      </c>
    </row>
    <row r="416" spans="3:11">
      <c r="C416" s="12" t="s">
        <v>299</v>
      </c>
      <c r="D416" s="12">
        <v>1</v>
      </c>
      <c r="H416" s="12">
        <v>58.56</v>
      </c>
      <c r="J416" s="12">
        <v>300</v>
      </c>
      <c r="K416" s="12">
        <f t="shared" si="13"/>
        <v>17568</v>
      </c>
    </row>
    <row r="417" spans="3:11">
      <c r="C417" s="12" t="s">
        <v>300</v>
      </c>
      <c r="D417" s="12">
        <v>1</v>
      </c>
      <c r="H417" s="12">
        <v>9</v>
      </c>
      <c r="J417" s="12">
        <v>300</v>
      </c>
      <c r="K417" s="12">
        <f t="shared" si="13"/>
        <v>2700</v>
      </c>
    </row>
    <row r="418" spans="3:11">
      <c r="C418" s="12" t="s">
        <v>301</v>
      </c>
      <c r="D418" s="12">
        <v>1</v>
      </c>
      <c r="H418" s="12">
        <v>7.42</v>
      </c>
      <c r="J418" s="12">
        <v>300</v>
      </c>
      <c r="K418" s="12">
        <f t="shared" si="13"/>
        <v>2226</v>
      </c>
    </row>
    <row r="419" spans="3:11">
      <c r="C419" s="12" t="s">
        <v>302</v>
      </c>
      <c r="D419" s="12">
        <v>1</v>
      </c>
      <c r="H419" s="12">
        <v>6.06</v>
      </c>
      <c r="J419" s="12">
        <v>300</v>
      </c>
      <c r="K419" s="12">
        <f t="shared" si="13"/>
        <v>1818</v>
      </c>
    </row>
    <row r="420" spans="3:11">
      <c r="C420" s="12" t="s">
        <v>303</v>
      </c>
      <c r="D420" s="12">
        <v>1</v>
      </c>
      <c r="H420" s="12">
        <v>3.2</v>
      </c>
      <c r="J420" s="12">
        <v>300</v>
      </c>
      <c r="K420" s="12">
        <f t="shared" si="13"/>
        <v>960</v>
      </c>
    </row>
    <row r="421" spans="3:11">
      <c r="C421" s="12" t="s">
        <v>304</v>
      </c>
      <c r="D421" s="12">
        <v>1</v>
      </c>
      <c r="H421" s="12">
        <v>10.46</v>
      </c>
      <c r="J421" s="12">
        <v>300</v>
      </c>
      <c r="K421" s="12">
        <f t="shared" si="13"/>
        <v>3138</v>
      </c>
    </row>
    <row r="422" spans="3:11">
      <c r="C422" s="12" t="s">
        <v>305</v>
      </c>
      <c r="D422" s="12">
        <v>1</v>
      </c>
      <c r="H422" s="12">
        <v>22.23</v>
      </c>
      <c r="J422" s="12">
        <v>300</v>
      </c>
      <c r="K422" s="12">
        <f t="shared" si="13"/>
        <v>6669</v>
      </c>
    </row>
    <row r="423" spans="3:11">
      <c r="C423" s="12" t="s">
        <v>306</v>
      </c>
      <c r="D423" s="12">
        <v>1</v>
      </c>
      <c r="H423" s="12">
        <v>3.31</v>
      </c>
      <c r="J423" s="12">
        <v>300</v>
      </c>
      <c r="K423" s="12">
        <f t="shared" si="13"/>
        <v>993</v>
      </c>
    </row>
    <row r="424" spans="3:11">
      <c r="C424" s="12" t="s">
        <v>307</v>
      </c>
      <c r="D424" s="12">
        <v>1</v>
      </c>
      <c r="H424" s="12">
        <v>14.9</v>
      </c>
      <c r="J424" s="12">
        <v>300</v>
      </c>
      <c r="K424" s="12">
        <f t="shared" si="13"/>
        <v>4470</v>
      </c>
    </row>
    <row r="425" spans="3:11">
      <c r="C425" s="12" t="s">
        <v>308</v>
      </c>
      <c r="D425" s="12">
        <v>1</v>
      </c>
      <c r="H425" s="12">
        <v>8.84</v>
      </c>
      <c r="J425" s="12">
        <v>300</v>
      </c>
      <c r="K425" s="12">
        <f t="shared" si="13"/>
        <v>2652</v>
      </c>
    </row>
    <row r="426" spans="3:11">
      <c r="C426" s="12" t="s">
        <v>309</v>
      </c>
      <c r="D426" s="12">
        <v>1</v>
      </c>
      <c r="H426" s="12">
        <v>9.3</v>
      </c>
      <c r="J426" s="12">
        <v>300</v>
      </c>
      <c r="K426" s="12">
        <f t="shared" si="13"/>
        <v>2790</v>
      </c>
    </row>
    <row r="427" spans="3:11">
      <c r="C427" s="12" t="s">
        <v>310</v>
      </c>
      <c r="D427" s="12">
        <v>1</v>
      </c>
      <c r="H427" s="12">
        <v>5.95</v>
      </c>
      <c r="J427" s="12">
        <v>300</v>
      </c>
      <c r="K427" s="12">
        <f t="shared" si="13"/>
        <v>1785</v>
      </c>
    </row>
    <row r="428" spans="3:11">
      <c r="C428" s="12" t="s">
        <v>311</v>
      </c>
      <c r="D428" s="12">
        <v>1</v>
      </c>
      <c r="H428" s="12">
        <v>13.44</v>
      </c>
      <c r="J428" s="12">
        <v>300</v>
      </c>
      <c r="K428" s="12">
        <f t="shared" si="13"/>
        <v>4032</v>
      </c>
    </row>
    <row r="429" spans="3:11">
      <c r="C429" s="12" t="s">
        <v>312</v>
      </c>
      <c r="D429" s="12">
        <v>1</v>
      </c>
      <c r="H429" s="12">
        <v>9.07</v>
      </c>
      <c r="J429" s="12">
        <v>300</v>
      </c>
      <c r="K429" s="12">
        <f t="shared" si="13"/>
        <v>2721</v>
      </c>
    </row>
    <row r="430" spans="3:11">
      <c r="C430" s="12" t="s">
        <v>313</v>
      </c>
      <c r="D430" s="12">
        <v>1</v>
      </c>
      <c r="H430" s="12">
        <v>5.95</v>
      </c>
      <c r="J430" s="12">
        <v>300</v>
      </c>
      <c r="K430" s="12">
        <f t="shared" si="13"/>
        <v>1785</v>
      </c>
    </row>
    <row r="431" spans="3:11">
      <c r="C431" s="12" t="s">
        <v>314</v>
      </c>
      <c r="D431" s="12">
        <v>1</v>
      </c>
      <c r="H431" s="12">
        <v>7.7</v>
      </c>
      <c r="J431" s="12">
        <v>300</v>
      </c>
      <c r="K431" s="12">
        <f t="shared" si="13"/>
        <v>2310</v>
      </c>
    </row>
    <row r="432" spans="3:12">
      <c r="C432" s="12" t="s">
        <v>315</v>
      </c>
      <c r="D432" s="12">
        <v>1</v>
      </c>
      <c r="H432" s="21">
        <v>20.35</v>
      </c>
      <c r="I432" s="41"/>
      <c r="J432" s="12">
        <v>300</v>
      </c>
      <c r="K432" s="21">
        <f t="shared" si="13"/>
        <v>6105</v>
      </c>
      <c r="L432" s="41"/>
    </row>
    <row r="433" spans="8:12">
      <c r="H433" s="31"/>
      <c r="I433" s="31"/>
      <c r="J433" s="22"/>
      <c r="K433" s="31"/>
      <c r="L433" s="31"/>
    </row>
    <row r="434" s="13" customFormat="1" spans="8:12">
      <c r="H434" s="12" t="s">
        <v>20</v>
      </c>
      <c r="I434" s="12">
        <f>H409+H410+H411+H412+H413+H414+H415+H416+H417+H418+H419+H420+H421+H422+H423+H424+H425+H426+H427+H428+H429+H430+H431+H432</f>
        <v>359.66</v>
      </c>
      <c r="J434" s="12">
        <f>J409</f>
        <v>300</v>
      </c>
      <c r="K434" s="16">
        <f>SUM(K409:K433)</f>
        <v>107898</v>
      </c>
      <c r="L434" s="16" t="s">
        <v>21</v>
      </c>
    </row>
    <row r="435" s="13" customFormat="1" spans="8:12">
      <c r="H435" s="21"/>
      <c r="I435" s="21"/>
      <c r="J435" s="38"/>
      <c r="K435" s="38"/>
      <c r="L435" s="38"/>
    </row>
    <row r="436" spans="2:12">
      <c r="B436" s="12" t="s">
        <v>316</v>
      </c>
      <c r="C436" s="20" t="s">
        <v>317</v>
      </c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3:12">
      <c r="C437" s="12" t="s">
        <v>318</v>
      </c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3:12">
      <c r="C438" s="12" t="s">
        <v>319</v>
      </c>
      <c r="D438" s="12"/>
      <c r="E438" s="12" t="s">
        <v>143</v>
      </c>
      <c r="F438" s="12"/>
      <c r="G438" s="12"/>
      <c r="H438" s="12"/>
      <c r="I438" s="12"/>
      <c r="J438" s="12"/>
      <c r="K438" s="12"/>
      <c r="L438" s="12"/>
    </row>
    <row r="439" spans="3:12">
      <c r="C439" s="12" t="s">
        <v>320</v>
      </c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3:12">
      <c r="C440" s="12" t="s">
        <v>321</v>
      </c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3:12">
      <c r="C441" s="12" t="s">
        <v>322</v>
      </c>
      <c r="D441" s="12"/>
      <c r="E441" s="12"/>
      <c r="F441" s="12"/>
      <c r="G441" s="12"/>
      <c r="H441" s="12"/>
      <c r="I441" s="12"/>
      <c r="J441" s="12"/>
      <c r="K441" s="12"/>
      <c r="L441" s="12"/>
    </row>
    <row r="442" s="13" customFormat="1" spans="3:12"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3:11">
      <c r="C443" s="12" t="s">
        <v>323</v>
      </c>
      <c r="D443" s="12">
        <v>1</v>
      </c>
      <c r="E443" s="12"/>
      <c r="F443" s="12"/>
      <c r="G443" s="12"/>
      <c r="H443" s="12">
        <v>359.66</v>
      </c>
      <c r="I443" s="12"/>
      <c r="J443" s="12">
        <v>160</v>
      </c>
      <c r="K443" s="12">
        <f>H443*J443</f>
        <v>57545.6</v>
      </c>
    </row>
    <row r="444" spans="8:12">
      <c r="H444" s="31"/>
      <c r="I444" s="31"/>
      <c r="J444" s="31"/>
      <c r="K444" s="31"/>
      <c r="L444" s="31"/>
    </row>
    <row r="445" spans="8:12">
      <c r="H445" s="12" t="s">
        <v>20</v>
      </c>
      <c r="I445" s="12">
        <f>H443</f>
        <v>359.66</v>
      </c>
      <c r="J445" s="12">
        <v>160</v>
      </c>
      <c r="K445" s="16">
        <f>K443</f>
        <v>57545.6</v>
      </c>
      <c r="L445" s="16" t="s">
        <v>21</v>
      </c>
    </row>
    <row r="447" spans="2:12">
      <c r="B447" s="33"/>
      <c r="C447" s="28" t="s">
        <v>324</v>
      </c>
      <c r="D447" s="28"/>
      <c r="E447" s="28"/>
      <c r="F447" s="28"/>
      <c r="G447" s="33"/>
      <c r="H447" s="33"/>
      <c r="I447" s="33"/>
      <c r="J447" s="33"/>
      <c r="K447" s="28">
        <f>K434+K445</f>
        <v>165443.6</v>
      </c>
      <c r="L447" s="28" t="s">
        <v>21</v>
      </c>
    </row>
    <row r="449" spans="2:11">
      <c r="B449" s="12" t="s">
        <v>1</v>
      </c>
      <c r="C449" s="12" t="s">
        <v>2</v>
      </c>
      <c r="D449" s="12" t="s">
        <v>3</v>
      </c>
      <c r="E449" s="12" t="s">
        <v>4</v>
      </c>
      <c r="F449" s="12" t="s">
        <v>5</v>
      </c>
      <c r="G449" s="12" t="s">
        <v>6</v>
      </c>
      <c r="H449" s="12" t="s">
        <v>7</v>
      </c>
      <c r="I449" s="12" t="s">
        <v>3</v>
      </c>
      <c r="J449" s="12" t="s">
        <v>8</v>
      </c>
      <c r="K449" s="12" t="s">
        <v>9</v>
      </c>
    </row>
    <row r="450" spans="2:12">
      <c r="B450" s="16" t="s">
        <v>325</v>
      </c>
      <c r="C450" s="17" t="s">
        <v>326</v>
      </c>
      <c r="D450" s="29"/>
      <c r="E450" s="29"/>
      <c r="F450" s="29"/>
      <c r="G450" s="29"/>
      <c r="H450" s="29"/>
      <c r="I450" s="29"/>
      <c r="J450" s="29"/>
      <c r="K450" s="29"/>
      <c r="L450" s="29"/>
    </row>
    <row r="452" spans="2:3">
      <c r="B452" s="12" t="s">
        <v>327</v>
      </c>
      <c r="C452" s="20" t="s">
        <v>328</v>
      </c>
    </row>
    <row r="453" spans="3:12">
      <c r="C453" s="12" t="s">
        <v>329</v>
      </c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3:9">
      <c r="C454" s="12" t="s">
        <v>330</v>
      </c>
      <c r="F454" s="12"/>
      <c r="G454" s="12"/>
      <c r="H454" s="12"/>
      <c r="I454" s="12"/>
    </row>
    <row r="455" spans="3:3">
      <c r="C455" s="12" t="s">
        <v>331</v>
      </c>
    </row>
    <row r="456" spans="3:3">
      <c r="C456" s="12" t="s">
        <v>332</v>
      </c>
    </row>
    <row r="457" spans="3:3">
      <c r="C457" s="12" t="s">
        <v>333</v>
      </c>
    </row>
    <row r="458" spans="3:3">
      <c r="C458" s="12" t="s">
        <v>334</v>
      </c>
    </row>
    <row r="459" spans="3:3">
      <c r="C459" s="12" t="s">
        <v>335</v>
      </c>
    </row>
    <row r="460" spans="3:3">
      <c r="C460" s="12" t="s">
        <v>336</v>
      </c>
    </row>
    <row r="461" spans="3:3">
      <c r="C461" s="12" t="s">
        <v>337</v>
      </c>
    </row>
    <row r="462" spans="3:12">
      <c r="C462" s="12" t="s">
        <v>338</v>
      </c>
      <c r="E462" s="12"/>
      <c r="F462" s="12"/>
      <c r="G462" s="12"/>
      <c r="H462" s="12"/>
      <c r="I462" s="12"/>
      <c r="J462" s="12"/>
      <c r="K462" s="12"/>
      <c r="L462" s="12"/>
    </row>
    <row r="463" spans="3:12">
      <c r="C463" s="12" t="s">
        <v>339</v>
      </c>
      <c r="E463" s="12"/>
      <c r="F463" s="12"/>
      <c r="G463" s="12"/>
      <c r="H463" s="12"/>
      <c r="I463" s="12"/>
      <c r="J463" s="12"/>
      <c r="K463" s="12"/>
      <c r="L463" s="12"/>
    </row>
    <row r="464" spans="3:12">
      <c r="C464" s="12" t="s">
        <v>340</v>
      </c>
      <c r="E464" s="12"/>
      <c r="F464" s="12"/>
      <c r="G464" s="12"/>
      <c r="H464" s="12"/>
      <c r="I464" s="12"/>
      <c r="J464" s="12"/>
      <c r="K464" s="12"/>
      <c r="L464" s="12"/>
    </row>
    <row r="465" spans="3:3">
      <c r="C465" s="12" t="s">
        <v>341</v>
      </c>
    </row>
    <row r="466" spans="3:3">
      <c r="C466" s="12" t="s">
        <v>342</v>
      </c>
    </row>
    <row r="467" spans="3:3">
      <c r="C467" s="12" t="s">
        <v>343</v>
      </c>
    </row>
    <row r="468" spans="3:10">
      <c r="C468" s="12" t="s">
        <v>344</v>
      </c>
      <c r="J468" s="14"/>
    </row>
    <row r="469" s="13" customFormat="1" spans="3:10">
      <c r="C469" s="12"/>
      <c r="J469" s="14"/>
    </row>
    <row r="470" spans="3:11">
      <c r="C470" s="12" t="s">
        <v>292</v>
      </c>
      <c r="D470" s="12">
        <v>1</v>
      </c>
      <c r="H470" s="12">
        <v>24.57</v>
      </c>
      <c r="J470" s="12">
        <v>200</v>
      </c>
      <c r="K470" s="12">
        <f t="shared" ref="K470:K493" si="14">H470*J470</f>
        <v>4914</v>
      </c>
    </row>
    <row r="471" spans="3:11">
      <c r="C471" s="12" t="s">
        <v>293</v>
      </c>
      <c r="D471" s="12">
        <v>1</v>
      </c>
      <c r="H471" s="12">
        <v>16.2</v>
      </c>
      <c r="J471" s="12">
        <v>200</v>
      </c>
      <c r="K471" s="12">
        <f t="shared" si="14"/>
        <v>3240</v>
      </c>
    </row>
    <row r="472" spans="3:11">
      <c r="C472" s="12" t="s">
        <v>345</v>
      </c>
      <c r="D472" s="12">
        <v>1</v>
      </c>
      <c r="H472" s="12">
        <v>20.91</v>
      </c>
      <c r="J472" s="12">
        <v>200</v>
      </c>
      <c r="K472" s="12">
        <f t="shared" si="14"/>
        <v>4182</v>
      </c>
    </row>
    <row r="473" spans="3:11">
      <c r="C473" s="12" t="s">
        <v>295</v>
      </c>
      <c r="D473" s="12">
        <v>1</v>
      </c>
      <c r="H473" s="12">
        <v>20.82</v>
      </c>
      <c r="J473" s="12">
        <v>200</v>
      </c>
      <c r="K473" s="12">
        <f t="shared" si="14"/>
        <v>4164</v>
      </c>
    </row>
    <row r="474" s="13" customFormat="1" spans="3:11">
      <c r="C474" s="12" t="s">
        <v>296</v>
      </c>
      <c r="D474" s="12">
        <v>1</v>
      </c>
      <c r="H474" s="12">
        <v>38.86</v>
      </c>
      <c r="J474" s="12">
        <v>200</v>
      </c>
      <c r="K474" s="12">
        <f t="shared" si="14"/>
        <v>7772</v>
      </c>
    </row>
    <row r="475" s="13" customFormat="1" spans="3:11">
      <c r="C475" s="12" t="s">
        <v>297</v>
      </c>
      <c r="D475" s="12">
        <v>1</v>
      </c>
      <c r="H475" s="12">
        <v>17.01</v>
      </c>
      <c r="J475" s="12">
        <v>200</v>
      </c>
      <c r="K475" s="12">
        <f t="shared" si="14"/>
        <v>3402</v>
      </c>
    </row>
    <row r="476" spans="3:11">
      <c r="C476" s="12" t="s">
        <v>298</v>
      </c>
      <c r="D476" s="12">
        <v>1</v>
      </c>
      <c r="H476" s="12">
        <v>5.55</v>
      </c>
      <c r="J476" s="12">
        <v>200</v>
      </c>
      <c r="K476" s="12">
        <f t="shared" si="14"/>
        <v>1110</v>
      </c>
    </row>
    <row r="477" spans="3:11">
      <c r="C477" s="12" t="s">
        <v>299</v>
      </c>
      <c r="D477" s="12">
        <v>1</v>
      </c>
      <c r="H477" s="12">
        <v>58.56</v>
      </c>
      <c r="J477" s="12">
        <v>200</v>
      </c>
      <c r="K477" s="12">
        <f t="shared" si="14"/>
        <v>11712</v>
      </c>
    </row>
    <row r="478" spans="3:11">
      <c r="C478" s="12" t="s">
        <v>346</v>
      </c>
      <c r="D478" s="12">
        <v>1</v>
      </c>
      <c r="H478" s="12">
        <v>9</v>
      </c>
      <c r="J478" s="12">
        <v>200</v>
      </c>
      <c r="K478" s="12">
        <f t="shared" si="14"/>
        <v>1800</v>
      </c>
    </row>
    <row r="479" spans="3:11">
      <c r="C479" s="12" t="s">
        <v>301</v>
      </c>
      <c r="D479" s="12">
        <v>1</v>
      </c>
      <c r="H479" s="12">
        <v>7.42</v>
      </c>
      <c r="J479" s="12">
        <v>200</v>
      </c>
      <c r="K479" s="12">
        <f t="shared" si="14"/>
        <v>1484</v>
      </c>
    </row>
    <row r="480" spans="3:11">
      <c r="C480" s="12" t="s">
        <v>302</v>
      </c>
      <c r="D480" s="12">
        <v>1</v>
      </c>
      <c r="H480" s="12">
        <v>6.06</v>
      </c>
      <c r="J480" s="12">
        <v>200</v>
      </c>
      <c r="K480" s="12">
        <f t="shared" si="14"/>
        <v>1212</v>
      </c>
    </row>
    <row r="481" spans="3:11">
      <c r="C481" s="12" t="s">
        <v>303</v>
      </c>
      <c r="D481" s="12">
        <v>1</v>
      </c>
      <c r="H481" s="12">
        <v>3.2</v>
      </c>
      <c r="J481" s="12">
        <v>200</v>
      </c>
      <c r="K481" s="12">
        <f t="shared" si="14"/>
        <v>640</v>
      </c>
    </row>
    <row r="482" spans="3:11">
      <c r="C482" s="12" t="s">
        <v>304</v>
      </c>
      <c r="D482" s="12">
        <v>1</v>
      </c>
      <c r="H482" s="12">
        <v>10.46</v>
      </c>
      <c r="J482" s="12">
        <v>200</v>
      </c>
      <c r="K482" s="12">
        <f t="shared" si="14"/>
        <v>2092</v>
      </c>
    </row>
    <row r="483" spans="3:11">
      <c r="C483" s="12" t="s">
        <v>347</v>
      </c>
      <c r="D483" s="12">
        <v>1</v>
      </c>
      <c r="E483" s="12" t="s">
        <v>348</v>
      </c>
      <c r="F483" s="12"/>
      <c r="G483" s="12"/>
      <c r="H483" s="12">
        <v>35.05</v>
      </c>
      <c r="J483" s="12">
        <v>200</v>
      </c>
      <c r="K483" s="12">
        <f t="shared" si="14"/>
        <v>7010</v>
      </c>
    </row>
    <row r="484" spans="3:11">
      <c r="C484" s="12" t="s">
        <v>306</v>
      </c>
      <c r="D484" s="12">
        <v>1</v>
      </c>
      <c r="H484" s="12">
        <v>3.31</v>
      </c>
      <c r="J484" s="12">
        <v>200</v>
      </c>
      <c r="K484" s="12">
        <f t="shared" si="14"/>
        <v>662</v>
      </c>
    </row>
    <row r="485" spans="3:11">
      <c r="C485" s="12" t="s">
        <v>307</v>
      </c>
      <c r="D485" s="12">
        <v>1</v>
      </c>
      <c r="H485" s="12">
        <v>14.9</v>
      </c>
      <c r="J485" s="12">
        <v>200</v>
      </c>
      <c r="K485" s="12">
        <f t="shared" si="14"/>
        <v>2980</v>
      </c>
    </row>
    <row r="486" spans="3:11">
      <c r="C486" s="12" t="s">
        <v>308</v>
      </c>
      <c r="D486" s="12">
        <v>1</v>
      </c>
      <c r="H486" s="12">
        <v>8.84</v>
      </c>
      <c r="J486" s="12">
        <v>200</v>
      </c>
      <c r="K486" s="12">
        <f t="shared" si="14"/>
        <v>1768</v>
      </c>
    </row>
    <row r="487" spans="3:11">
      <c r="C487" s="12" t="s">
        <v>309</v>
      </c>
      <c r="D487" s="12">
        <v>1</v>
      </c>
      <c r="H487" s="12">
        <v>9.3</v>
      </c>
      <c r="J487" s="12">
        <v>200</v>
      </c>
      <c r="K487" s="12">
        <f t="shared" si="14"/>
        <v>1860</v>
      </c>
    </row>
    <row r="488" s="13" customFormat="1" spans="3:11">
      <c r="C488" s="12" t="s">
        <v>310</v>
      </c>
      <c r="D488" s="12">
        <v>1</v>
      </c>
      <c r="H488" s="12">
        <v>5.95</v>
      </c>
      <c r="J488" s="12">
        <v>200</v>
      </c>
      <c r="K488" s="12">
        <f t="shared" si="14"/>
        <v>1190</v>
      </c>
    </row>
    <row r="489" s="13" customFormat="1" spans="3:11">
      <c r="C489" s="12" t="s">
        <v>311</v>
      </c>
      <c r="D489" s="12">
        <v>1</v>
      </c>
      <c r="H489" s="12">
        <v>13.44</v>
      </c>
      <c r="J489" s="12">
        <v>200</v>
      </c>
      <c r="K489" s="12">
        <f t="shared" si="14"/>
        <v>2688</v>
      </c>
    </row>
    <row r="490" spans="3:11">
      <c r="C490" s="12" t="s">
        <v>312</v>
      </c>
      <c r="D490" s="12">
        <v>1</v>
      </c>
      <c r="H490" s="12">
        <v>9.07</v>
      </c>
      <c r="J490" s="12">
        <v>200</v>
      </c>
      <c r="K490" s="12">
        <f t="shared" si="14"/>
        <v>1814</v>
      </c>
    </row>
    <row r="491" spans="3:11">
      <c r="C491" s="12" t="s">
        <v>313</v>
      </c>
      <c r="D491" s="12">
        <v>1</v>
      </c>
      <c r="H491" s="12">
        <v>5.95</v>
      </c>
      <c r="J491" s="12">
        <v>200</v>
      </c>
      <c r="K491" s="12">
        <f t="shared" si="14"/>
        <v>1190</v>
      </c>
    </row>
    <row r="492" spans="3:11">
      <c r="C492" s="12" t="s">
        <v>314</v>
      </c>
      <c r="D492" s="12">
        <v>1</v>
      </c>
      <c r="H492" s="12">
        <v>7.7</v>
      </c>
      <c r="J492" s="12">
        <v>200</v>
      </c>
      <c r="K492" s="12">
        <f t="shared" si="14"/>
        <v>1540</v>
      </c>
    </row>
    <row r="493" spans="3:12">
      <c r="C493" s="12" t="s">
        <v>315</v>
      </c>
      <c r="D493" s="12">
        <v>1</v>
      </c>
      <c r="H493" s="21">
        <v>20.35</v>
      </c>
      <c r="I493" s="41"/>
      <c r="J493" s="12">
        <v>200</v>
      </c>
      <c r="K493" s="21">
        <f t="shared" si="14"/>
        <v>4070</v>
      </c>
      <c r="L493" s="41"/>
    </row>
    <row r="494" spans="8:12">
      <c r="H494" s="31"/>
      <c r="I494" s="31"/>
      <c r="J494" s="31"/>
      <c r="K494" s="31"/>
      <c r="L494" s="31"/>
    </row>
    <row r="495" spans="8:12">
      <c r="H495" s="12" t="s">
        <v>20</v>
      </c>
      <c r="I495" s="12">
        <f>H470+H471+H472+H473+H474+H475+H476+H477+H478+H479+H480+H481+H482+H483+H484+H485+H486+H487+H488+H489+H490+H491+H492</f>
        <v>352.13</v>
      </c>
      <c r="J495" s="12">
        <f>J470</f>
        <v>200</v>
      </c>
      <c r="K495" s="16">
        <f>K470+K471+K472+K473+K474+K475+K476+K477+K478+K479+K480+K481+K482+K483+K484+K485+K486+K487+K488+K489+K490+K491+K492+K493</f>
        <v>74496</v>
      </c>
      <c r="L495" s="16" t="s">
        <v>21</v>
      </c>
    </row>
    <row r="497" spans="2:12">
      <c r="B497" s="33"/>
      <c r="C497" s="28" t="s">
        <v>349</v>
      </c>
      <c r="D497" s="28"/>
      <c r="E497" s="28"/>
      <c r="F497" s="28"/>
      <c r="G497" s="33"/>
      <c r="H497" s="33"/>
      <c r="I497" s="33"/>
      <c r="J497" s="33"/>
      <c r="K497" s="28">
        <f>K495</f>
        <v>74496</v>
      </c>
      <c r="L497" s="28" t="s">
        <v>21</v>
      </c>
    </row>
    <row r="499" spans="2:11">
      <c r="B499" s="12" t="s">
        <v>1</v>
      </c>
      <c r="C499" s="12" t="s">
        <v>2</v>
      </c>
      <c r="D499" s="12" t="s">
        <v>3</v>
      </c>
      <c r="E499" s="12" t="s">
        <v>4</v>
      </c>
      <c r="F499" s="12" t="s">
        <v>5</v>
      </c>
      <c r="G499" s="12" t="s">
        <v>6</v>
      </c>
      <c r="H499" s="12" t="s">
        <v>7</v>
      </c>
      <c r="I499" s="12" t="s">
        <v>3</v>
      </c>
      <c r="J499" s="12" t="s">
        <v>8</v>
      </c>
      <c r="K499" s="12" t="s">
        <v>9</v>
      </c>
    </row>
    <row r="500" spans="2:12">
      <c r="B500" s="16" t="s">
        <v>350</v>
      </c>
      <c r="C500" s="17" t="s">
        <v>351</v>
      </c>
      <c r="D500" s="29"/>
      <c r="E500" s="29"/>
      <c r="F500" s="29"/>
      <c r="G500" s="29"/>
      <c r="H500" s="29"/>
      <c r="I500" s="29"/>
      <c r="J500" s="29"/>
      <c r="K500" s="29"/>
      <c r="L500" s="29"/>
    </row>
    <row r="502" spans="2:8">
      <c r="B502" s="12" t="s">
        <v>352</v>
      </c>
      <c r="C502" s="20" t="s">
        <v>353</v>
      </c>
      <c r="D502" s="12"/>
      <c r="E502" s="12"/>
      <c r="F502" s="12"/>
      <c r="G502" s="12"/>
      <c r="H502" s="12"/>
    </row>
    <row r="503" spans="3:3">
      <c r="C503" s="12" t="s">
        <v>354</v>
      </c>
    </row>
    <row r="504" spans="3:3">
      <c r="C504" s="12" t="s">
        <v>355</v>
      </c>
    </row>
    <row r="505" spans="3:3">
      <c r="C505" s="12" t="s">
        <v>356</v>
      </c>
    </row>
    <row r="506" spans="3:3">
      <c r="C506" s="12" t="s">
        <v>357</v>
      </c>
    </row>
    <row r="507" spans="3:3">
      <c r="C507" s="12" t="s">
        <v>358</v>
      </c>
    </row>
    <row r="508" spans="3:3">
      <c r="C508" s="12" t="s">
        <v>359</v>
      </c>
    </row>
    <row r="509" spans="3:3">
      <c r="C509" s="12"/>
    </row>
    <row r="510" spans="3:11">
      <c r="C510" s="12" t="s">
        <v>360</v>
      </c>
      <c r="D510" s="12">
        <v>1</v>
      </c>
      <c r="E510" s="12">
        <v>2.3</v>
      </c>
      <c r="F510" s="12"/>
      <c r="G510" s="12">
        <v>2.7</v>
      </c>
      <c r="H510" s="12"/>
      <c r="I510" s="12">
        <f>E510*G510</f>
        <v>6.21</v>
      </c>
      <c r="J510" s="12">
        <v>62</v>
      </c>
      <c r="K510" s="12">
        <f t="shared" ref="K510:K541" si="15">I510*J510</f>
        <v>385.02</v>
      </c>
    </row>
    <row r="511" spans="3:11">
      <c r="C511" s="12"/>
      <c r="D511" s="12">
        <v>1</v>
      </c>
      <c r="E511" s="12">
        <v>2.3</v>
      </c>
      <c r="F511" s="12"/>
      <c r="G511" s="12">
        <v>2.7</v>
      </c>
      <c r="H511" s="12"/>
      <c r="I511" s="12">
        <v>6.21</v>
      </c>
      <c r="J511" s="12">
        <v>62</v>
      </c>
      <c r="K511" s="12">
        <f t="shared" si="15"/>
        <v>385.02</v>
      </c>
    </row>
    <row r="512" spans="3:11">
      <c r="C512" s="12" t="s">
        <v>361</v>
      </c>
      <c r="D512" s="12">
        <v>1</v>
      </c>
      <c r="E512" s="12">
        <v>4.95</v>
      </c>
      <c r="F512" s="12"/>
      <c r="G512" s="12">
        <v>2.7</v>
      </c>
      <c r="H512" s="12"/>
      <c r="I512" s="12">
        <f t="shared" ref="I512:I518" si="16">E512*G512</f>
        <v>13.365</v>
      </c>
      <c r="J512" s="12">
        <v>62</v>
      </c>
      <c r="K512" s="12">
        <f t="shared" si="15"/>
        <v>828.63</v>
      </c>
    </row>
    <row r="513" spans="3:11">
      <c r="C513" s="12"/>
      <c r="D513" s="12">
        <v>1</v>
      </c>
      <c r="E513" s="12">
        <v>5.42</v>
      </c>
      <c r="F513" s="12"/>
      <c r="G513" s="12">
        <v>2.7</v>
      </c>
      <c r="H513" s="12"/>
      <c r="I513" s="12">
        <f t="shared" si="16"/>
        <v>14.634</v>
      </c>
      <c r="J513" s="12">
        <v>62</v>
      </c>
      <c r="K513" s="12">
        <f t="shared" si="15"/>
        <v>907.308</v>
      </c>
    </row>
    <row r="514" spans="3:11">
      <c r="C514" s="12"/>
      <c r="D514" s="12">
        <v>1</v>
      </c>
      <c r="E514" s="12">
        <v>0.36</v>
      </c>
      <c r="F514" s="12"/>
      <c r="G514" s="12">
        <v>2.7</v>
      </c>
      <c r="H514" s="12"/>
      <c r="I514" s="12">
        <f t="shared" si="16"/>
        <v>0.972</v>
      </c>
      <c r="J514" s="12">
        <v>62</v>
      </c>
      <c r="K514" s="12">
        <f t="shared" si="15"/>
        <v>60.264</v>
      </c>
    </row>
    <row r="515" s="13" customFormat="1" spans="3:11">
      <c r="C515" s="12"/>
      <c r="D515" s="12">
        <v>1</v>
      </c>
      <c r="E515" s="12">
        <v>0.96</v>
      </c>
      <c r="F515" s="12"/>
      <c r="G515" s="12">
        <v>2.7</v>
      </c>
      <c r="H515" s="12"/>
      <c r="I515" s="12">
        <f t="shared" si="16"/>
        <v>2.592</v>
      </c>
      <c r="J515" s="12">
        <v>62</v>
      </c>
      <c r="K515" s="12">
        <f t="shared" si="15"/>
        <v>160.704</v>
      </c>
    </row>
    <row r="516" spans="3:11">
      <c r="C516" s="12"/>
      <c r="D516" s="12">
        <v>1</v>
      </c>
      <c r="E516" s="12">
        <v>0.24</v>
      </c>
      <c r="F516" s="12"/>
      <c r="G516" s="12">
        <v>2.7</v>
      </c>
      <c r="H516" s="12"/>
      <c r="I516" s="12">
        <f t="shared" si="16"/>
        <v>0.648</v>
      </c>
      <c r="J516" s="12">
        <v>62</v>
      </c>
      <c r="K516" s="12">
        <f t="shared" si="15"/>
        <v>40.176</v>
      </c>
    </row>
    <row r="517" s="13" customFormat="1" spans="3:11">
      <c r="C517" s="12"/>
      <c r="D517" s="12">
        <v>1</v>
      </c>
      <c r="E517" s="12">
        <v>0.65</v>
      </c>
      <c r="F517" s="12"/>
      <c r="G517" s="12">
        <v>2.7</v>
      </c>
      <c r="H517" s="12"/>
      <c r="I517" s="12">
        <f t="shared" si="16"/>
        <v>1.755</v>
      </c>
      <c r="J517" s="12">
        <v>62</v>
      </c>
      <c r="K517" s="12">
        <f t="shared" si="15"/>
        <v>108.81</v>
      </c>
    </row>
    <row r="518" spans="3:11">
      <c r="C518" s="12"/>
      <c r="D518" s="12">
        <v>1</v>
      </c>
      <c r="E518" s="12">
        <v>0.6</v>
      </c>
      <c r="F518" s="12"/>
      <c r="G518" s="12">
        <v>2.7</v>
      </c>
      <c r="H518" s="12"/>
      <c r="I518" s="12">
        <f t="shared" si="16"/>
        <v>1.62</v>
      </c>
      <c r="J518" s="12">
        <v>62</v>
      </c>
      <c r="K518" s="12">
        <f t="shared" si="15"/>
        <v>100.44</v>
      </c>
    </row>
    <row r="519" spans="3:11">
      <c r="C519" s="12" t="s">
        <v>164</v>
      </c>
      <c r="D519" s="12">
        <v>2</v>
      </c>
      <c r="E519" s="12">
        <v>3.5</v>
      </c>
      <c r="F519" s="12"/>
      <c r="G519" s="12">
        <v>2.7</v>
      </c>
      <c r="H519" s="12"/>
      <c r="I519" s="12">
        <f t="shared" ref="I519:I550" si="17">D519*E519*G519</f>
        <v>18.9</v>
      </c>
      <c r="J519" s="12">
        <v>62</v>
      </c>
      <c r="K519" s="12">
        <f t="shared" si="15"/>
        <v>1171.8</v>
      </c>
    </row>
    <row r="520" spans="3:11">
      <c r="C520" s="12"/>
      <c r="D520" s="12">
        <v>2</v>
      </c>
      <c r="E520" s="12">
        <v>1.15</v>
      </c>
      <c r="F520" s="12"/>
      <c r="G520" s="12">
        <v>2.7</v>
      </c>
      <c r="H520" s="12"/>
      <c r="I520" s="12">
        <f t="shared" si="17"/>
        <v>6.21</v>
      </c>
      <c r="J520" s="12">
        <v>62</v>
      </c>
      <c r="K520" s="12">
        <f t="shared" si="15"/>
        <v>385.02</v>
      </c>
    </row>
    <row r="521" spans="3:11">
      <c r="C521" s="12" t="s">
        <v>165</v>
      </c>
      <c r="D521" s="12">
        <v>2</v>
      </c>
      <c r="E521" s="12">
        <v>0.65</v>
      </c>
      <c r="F521" s="12"/>
      <c r="G521" s="12">
        <v>2.7</v>
      </c>
      <c r="H521" s="12"/>
      <c r="I521" s="12">
        <f t="shared" si="17"/>
        <v>3.51</v>
      </c>
      <c r="J521" s="12">
        <v>62</v>
      </c>
      <c r="K521" s="12">
        <f t="shared" si="15"/>
        <v>217.62</v>
      </c>
    </row>
    <row r="522" spans="3:11">
      <c r="C522" s="12"/>
      <c r="D522" s="12">
        <v>2</v>
      </c>
      <c r="E522" s="12">
        <v>3.5</v>
      </c>
      <c r="F522" s="12"/>
      <c r="G522" s="12">
        <v>2.7</v>
      </c>
      <c r="H522" s="12"/>
      <c r="I522" s="12">
        <f t="shared" si="17"/>
        <v>18.9</v>
      </c>
      <c r="J522" s="12">
        <v>62</v>
      </c>
      <c r="K522" s="12">
        <f t="shared" si="15"/>
        <v>1171.8</v>
      </c>
    </row>
    <row r="523" spans="3:11">
      <c r="C523" s="12"/>
      <c r="D523" s="12">
        <v>2</v>
      </c>
      <c r="E523" s="12">
        <v>1.7</v>
      </c>
      <c r="F523" s="12"/>
      <c r="G523" s="12">
        <v>0.7</v>
      </c>
      <c r="H523" s="12"/>
      <c r="I523" s="12">
        <f t="shared" si="17"/>
        <v>2.38</v>
      </c>
      <c r="J523" s="12">
        <v>62</v>
      </c>
      <c r="K523" s="12">
        <f t="shared" si="15"/>
        <v>147.56</v>
      </c>
    </row>
    <row r="524" spans="3:11">
      <c r="C524" s="12" t="s">
        <v>166</v>
      </c>
      <c r="D524" s="12">
        <v>1</v>
      </c>
      <c r="E524" s="12">
        <v>1.97</v>
      </c>
      <c r="F524" s="12"/>
      <c r="G524" s="12">
        <v>2.7</v>
      </c>
      <c r="H524" s="12"/>
      <c r="I524" s="12">
        <f t="shared" si="17"/>
        <v>5.319</v>
      </c>
      <c r="J524" s="12">
        <v>62</v>
      </c>
      <c r="K524" s="12">
        <f t="shared" si="15"/>
        <v>329.778</v>
      </c>
    </row>
    <row r="525" spans="3:11">
      <c r="C525" s="12"/>
      <c r="D525" s="12">
        <v>1</v>
      </c>
      <c r="E525" s="12">
        <v>2.8</v>
      </c>
      <c r="F525" s="12"/>
      <c r="G525" s="12">
        <v>2.7</v>
      </c>
      <c r="H525" s="12"/>
      <c r="I525" s="12">
        <f t="shared" si="17"/>
        <v>7.56</v>
      </c>
      <c r="J525" s="12">
        <v>62</v>
      </c>
      <c r="K525" s="12">
        <f t="shared" si="15"/>
        <v>468.72</v>
      </c>
    </row>
    <row r="526" spans="3:11">
      <c r="C526" s="12"/>
      <c r="D526" s="12">
        <v>1</v>
      </c>
      <c r="E526" s="12">
        <v>0.65</v>
      </c>
      <c r="F526" s="12"/>
      <c r="G526" s="12">
        <v>2.7</v>
      </c>
      <c r="H526" s="12"/>
      <c r="I526" s="12">
        <f t="shared" si="17"/>
        <v>1.755</v>
      </c>
      <c r="J526" s="12">
        <v>62</v>
      </c>
      <c r="K526" s="12">
        <f t="shared" si="15"/>
        <v>108.81</v>
      </c>
    </row>
    <row r="527" spans="3:11">
      <c r="C527" s="12"/>
      <c r="D527" s="12">
        <v>1</v>
      </c>
      <c r="E527" s="12">
        <v>0.35</v>
      </c>
      <c r="F527" s="12"/>
      <c r="G527" s="12">
        <v>2.7</v>
      </c>
      <c r="H527" s="12"/>
      <c r="I527" s="12">
        <f t="shared" si="17"/>
        <v>0.945</v>
      </c>
      <c r="J527" s="12">
        <v>62</v>
      </c>
      <c r="K527" s="12">
        <f t="shared" si="15"/>
        <v>58.59</v>
      </c>
    </row>
    <row r="528" spans="3:11">
      <c r="C528" s="12"/>
      <c r="D528" s="12">
        <v>1</v>
      </c>
      <c r="E528" s="12">
        <v>1</v>
      </c>
      <c r="F528" s="12"/>
      <c r="G528" s="12">
        <v>2.7</v>
      </c>
      <c r="H528" s="12"/>
      <c r="I528" s="12">
        <f t="shared" si="17"/>
        <v>2.7</v>
      </c>
      <c r="J528" s="12">
        <v>62</v>
      </c>
      <c r="K528" s="12">
        <f t="shared" si="15"/>
        <v>167.4</v>
      </c>
    </row>
    <row r="529" spans="3:11">
      <c r="C529" s="12"/>
      <c r="D529" s="12">
        <v>1</v>
      </c>
      <c r="E529" s="12">
        <v>1.1</v>
      </c>
      <c r="F529" s="12"/>
      <c r="G529" s="12">
        <v>0.5</v>
      </c>
      <c r="H529" s="12"/>
      <c r="I529" s="12">
        <f t="shared" si="17"/>
        <v>0.55</v>
      </c>
      <c r="J529" s="12">
        <v>62</v>
      </c>
      <c r="K529" s="12">
        <f t="shared" si="15"/>
        <v>34.1</v>
      </c>
    </row>
    <row r="530" spans="3:11">
      <c r="C530" s="12"/>
      <c r="D530" s="12">
        <v>1</v>
      </c>
      <c r="E530" s="12">
        <v>0.25</v>
      </c>
      <c r="F530" s="12"/>
      <c r="G530" s="12">
        <v>2.7</v>
      </c>
      <c r="H530" s="12"/>
      <c r="I530" s="12">
        <f t="shared" si="17"/>
        <v>0.675</v>
      </c>
      <c r="J530" s="12">
        <v>62</v>
      </c>
      <c r="K530" s="12">
        <f t="shared" si="15"/>
        <v>41.85</v>
      </c>
    </row>
    <row r="531" spans="3:11">
      <c r="C531" s="12"/>
      <c r="D531" s="12">
        <v>1</v>
      </c>
      <c r="E531" s="12">
        <v>2.34</v>
      </c>
      <c r="F531" s="12"/>
      <c r="G531" s="12">
        <v>2.7</v>
      </c>
      <c r="H531" s="12"/>
      <c r="I531" s="12">
        <f t="shared" si="17"/>
        <v>6.318</v>
      </c>
      <c r="J531" s="12">
        <v>62</v>
      </c>
      <c r="K531" s="12">
        <f t="shared" si="15"/>
        <v>391.716</v>
      </c>
    </row>
    <row r="532" spans="3:11">
      <c r="C532" s="12"/>
      <c r="D532" s="12">
        <v>1</v>
      </c>
      <c r="E532" s="12">
        <v>3.7</v>
      </c>
      <c r="F532" s="12"/>
      <c r="G532" s="12">
        <v>2.7</v>
      </c>
      <c r="H532" s="12"/>
      <c r="I532" s="12">
        <f t="shared" si="17"/>
        <v>9.99</v>
      </c>
      <c r="J532" s="12">
        <v>62</v>
      </c>
      <c r="K532" s="12">
        <f t="shared" si="15"/>
        <v>619.38</v>
      </c>
    </row>
    <row r="533" spans="3:11">
      <c r="C533" s="12" t="s">
        <v>362</v>
      </c>
      <c r="D533" s="12">
        <v>2</v>
      </c>
      <c r="E533" s="12">
        <v>3</v>
      </c>
      <c r="F533" s="12"/>
      <c r="G533" s="12">
        <v>2.7</v>
      </c>
      <c r="H533" s="12"/>
      <c r="I533" s="12">
        <f t="shared" si="17"/>
        <v>16.2</v>
      </c>
      <c r="J533" s="12">
        <v>62</v>
      </c>
      <c r="K533" s="12">
        <f t="shared" si="15"/>
        <v>1004.4</v>
      </c>
    </row>
    <row r="534" spans="3:11">
      <c r="C534" s="12" t="s">
        <v>363</v>
      </c>
      <c r="D534" s="12">
        <v>2</v>
      </c>
      <c r="E534" s="12">
        <v>0.65</v>
      </c>
      <c r="F534" s="12"/>
      <c r="G534" s="12">
        <v>2.7</v>
      </c>
      <c r="H534" s="12"/>
      <c r="I534" s="12">
        <f t="shared" si="17"/>
        <v>3.51</v>
      </c>
      <c r="J534" s="12">
        <v>62</v>
      </c>
      <c r="K534" s="12">
        <f t="shared" si="15"/>
        <v>217.62</v>
      </c>
    </row>
    <row r="535" spans="3:11">
      <c r="C535" s="12"/>
      <c r="D535" s="12">
        <v>2</v>
      </c>
      <c r="E535" s="12">
        <v>1.1</v>
      </c>
      <c r="F535" s="12"/>
      <c r="G535" s="12">
        <v>0.5</v>
      </c>
      <c r="H535" s="12"/>
      <c r="I535" s="12">
        <f t="shared" si="17"/>
        <v>1.1</v>
      </c>
      <c r="J535" s="12">
        <v>62</v>
      </c>
      <c r="K535" s="12">
        <f t="shared" si="15"/>
        <v>68.2</v>
      </c>
    </row>
    <row r="536" spans="3:11">
      <c r="C536" s="12"/>
      <c r="D536" s="12">
        <v>1</v>
      </c>
      <c r="E536" s="12">
        <v>0.3</v>
      </c>
      <c r="F536" s="12"/>
      <c r="G536" s="12">
        <v>2.7</v>
      </c>
      <c r="H536" s="12"/>
      <c r="I536" s="12">
        <f t="shared" si="17"/>
        <v>0.81</v>
      </c>
      <c r="J536" s="12">
        <v>62</v>
      </c>
      <c r="K536" s="12">
        <f t="shared" si="15"/>
        <v>50.22</v>
      </c>
    </row>
    <row r="537" s="13" customFormat="1" spans="3:11">
      <c r="C537" s="12"/>
      <c r="D537" s="12">
        <v>1</v>
      </c>
      <c r="E537" s="12">
        <v>1.05</v>
      </c>
      <c r="F537" s="12"/>
      <c r="G537" s="12">
        <v>0.5</v>
      </c>
      <c r="H537" s="12"/>
      <c r="I537" s="12">
        <f t="shared" si="17"/>
        <v>0.525</v>
      </c>
      <c r="J537" s="12">
        <v>62</v>
      </c>
      <c r="K537" s="12">
        <f t="shared" si="15"/>
        <v>32.55</v>
      </c>
    </row>
    <row r="538" s="13" customFormat="1" spans="3:11">
      <c r="C538" s="12"/>
      <c r="D538" s="12">
        <v>1</v>
      </c>
      <c r="E538" s="12">
        <v>0.2</v>
      </c>
      <c r="F538" s="12"/>
      <c r="G538" s="12">
        <v>2.7</v>
      </c>
      <c r="H538" s="12"/>
      <c r="I538" s="12">
        <f t="shared" si="17"/>
        <v>0.54</v>
      </c>
      <c r="J538" s="12">
        <v>62</v>
      </c>
      <c r="K538" s="12">
        <f t="shared" si="15"/>
        <v>33.48</v>
      </c>
    </row>
    <row r="539" spans="3:11">
      <c r="C539" s="12"/>
      <c r="D539" s="12">
        <v>1</v>
      </c>
      <c r="E539" s="12">
        <v>0.23</v>
      </c>
      <c r="F539" s="12"/>
      <c r="G539" s="12">
        <v>2.7</v>
      </c>
      <c r="H539" s="12"/>
      <c r="I539" s="12">
        <f t="shared" si="17"/>
        <v>0.621</v>
      </c>
      <c r="J539" s="12">
        <v>62</v>
      </c>
      <c r="K539" s="12">
        <f t="shared" si="15"/>
        <v>38.502</v>
      </c>
    </row>
    <row r="540" spans="3:11">
      <c r="C540" s="12"/>
      <c r="D540" s="12">
        <v>1</v>
      </c>
      <c r="E540" s="12">
        <v>2.7</v>
      </c>
      <c r="F540" s="12"/>
      <c r="G540" s="12">
        <v>0.92</v>
      </c>
      <c r="H540" s="12"/>
      <c r="I540" s="12">
        <f t="shared" si="17"/>
        <v>2.484</v>
      </c>
      <c r="J540" s="12">
        <v>62</v>
      </c>
      <c r="K540" s="12">
        <f t="shared" si="15"/>
        <v>154.008</v>
      </c>
    </row>
    <row r="541" spans="3:11">
      <c r="C541" s="12"/>
      <c r="D541" s="12">
        <v>1</v>
      </c>
      <c r="E541" s="12">
        <v>0.3</v>
      </c>
      <c r="F541" s="12"/>
      <c r="G541" s="12">
        <v>2.7</v>
      </c>
      <c r="H541" s="12"/>
      <c r="I541" s="12">
        <f t="shared" si="17"/>
        <v>0.81</v>
      </c>
      <c r="J541" s="12">
        <v>62</v>
      </c>
      <c r="K541" s="12">
        <f t="shared" si="15"/>
        <v>50.22</v>
      </c>
    </row>
    <row r="542" spans="3:11">
      <c r="C542" s="12"/>
      <c r="D542" s="12">
        <v>1</v>
      </c>
      <c r="E542" s="12">
        <v>0.49</v>
      </c>
      <c r="F542" s="12"/>
      <c r="G542" s="12">
        <v>2.7</v>
      </c>
      <c r="H542" s="12"/>
      <c r="I542" s="12">
        <f t="shared" si="17"/>
        <v>1.323</v>
      </c>
      <c r="J542" s="12">
        <v>62</v>
      </c>
      <c r="K542" s="12">
        <f t="shared" ref="K542:K573" si="18">I542*J542</f>
        <v>82.026</v>
      </c>
    </row>
    <row r="543" spans="3:11">
      <c r="C543" s="12"/>
      <c r="D543" s="12">
        <v>1</v>
      </c>
      <c r="E543" s="12">
        <v>1.1</v>
      </c>
      <c r="F543" s="12"/>
      <c r="G543" s="12">
        <v>0.5</v>
      </c>
      <c r="H543" s="12"/>
      <c r="I543" s="12">
        <f t="shared" si="17"/>
        <v>0.55</v>
      </c>
      <c r="J543" s="12">
        <v>62</v>
      </c>
      <c r="K543" s="12">
        <f t="shared" si="18"/>
        <v>34.1</v>
      </c>
    </row>
    <row r="544" spans="3:11">
      <c r="C544" s="12"/>
      <c r="D544" s="12">
        <v>1</v>
      </c>
      <c r="E544" s="12">
        <v>0.15</v>
      </c>
      <c r="F544" s="12"/>
      <c r="G544" s="12">
        <v>2.7</v>
      </c>
      <c r="H544" s="12"/>
      <c r="I544" s="12">
        <f t="shared" si="17"/>
        <v>0.405</v>
      </c>
      <c r="J544" s="12">
        <v>62</v>
      </c>
      <c r="K544" s="12">
        <f t="shared" si="18"/>
        <v>25.11</v>
      </c>
    </row>
    <row r="545" spans="3:11">
      <c r="C545" s="12" t="s">
        <v>364</v>
      </c>
      <c r="D545" s="12">
        <v>1</v>
      </c>
      <c r="E545" s="12">
        <v>2.51</v>
      </c>
      <c r="F545" s="12"/>
      <c r="G545" s="12">
        <v>2.7</v>
      </c>
      <c r="H545" s="12"/>
      <c r="I545" s="12">
        <f t="shared" si="17"/>
        <v>6.777</v>
      </c>
      <c r="J545" s="12">
        <v>62</v>
      </c>
      <c r="K545" s="12">
        <f t="shared" si="18"/>
        <v>420.174</v>
      </c>
    </row>
    <row r="546" spans="3:11">
      <c r="C546" s="12"/>
      <c r="D546" s="12">
        <v>1</v>
      </c>
      <c r="E546" s="12">
        <v>2.8</v>
      </c>
      <c r="F546" s="12"/>
      <c r="G546" s="12">
        <v>2.7</v>
      </c>
      <c r="H546" s="12"/>
      <c r="I546" s="12">
        <f t="shared" si="17"/>
        <v>7.56</v>
      </c>
      <c r="J546" s="12">
        <v>62</v>
      </c>
      <c r="K546" s="12">
        <f t="shared" si="18"/>
        <v>468.72</v>
      </c>
    </row>
    <row r="547" spans="3:11">
      <c r="C547" s="12"/>
      <c r="D547" s="12">
        <v>1</v>
      </c>
      <c r="E547" s="12">
        <v>0.65</v>
      </c>
      <c r="G547" s="12">
        <v>2.7</v>
      </c>
      <c r="H547" s="12"/>
      <c r="I547" s="12">
        <f t="shared" si="17"/>
        <v>1.755</v>
      </c>
      <c r="J547" s="12">
        <v>62</v>
      </c>
      <c r="K547" s="12">
        <f t="shared" si="18"/>
        <v>108.81</v>
      </c>
    </row>
    <row r="548" spans="3:11">
      <c r="C548" s="12"/>
      <c r="D548" s="12">
        <v>1</v>
      </c>
      <c r="E548" s="12">
        <v>0.35</v>
      </c>
      <c r="F548" s="12"/>
      <c r="G548" s="12">
        <v>2.7</v>
      </c>
      <c r="H548" s="12"/>
      <c r="I548" s="12">
        <f t="shared" si="17"/>
        <v>0.945</v>
      </c>
      <c r="J548" s="12">
        <v>62</v>
      </c>
      <c r="K548" s="12">
        <f t="shared" si="18"/>
        <v>58.59</v>
      </c>
    </row>
    <row r="549" spans="3:11">
      <c r="C549" s="12"/>
      <c r="D549" s="12">
        <v>1</v>
      </c>
      <c r="E549" s="12">
        <v>1.1</v>
      </c>
      <c r="F549" s="12"/>
      <c r="G549" s="12">
        <v>0.5</v>
      </c>
      <c r="H549" s="12"/>
      <c r="I549" s="12">
        <f t="shared" si="17"/>
        <v>0.55</v>
      </c>
      <c r="J549" s="12">
        <v>62</v>
      </c>
      <c r="K549" s="12">
        <f t="shared" si="18"/>
        <v>34.1</v>
      </c>
    </row>
    <row r="550" spans="3:11">
      <c r="C550" s="12"/>
      <c r="D550" s="12">
        <v>1</v>
      </c>
      <c r="E550" s="12">
        <v>1.22</v>
      </c>
      <c r="F550" s="12"/>
      <c r="G550" s="12">
        <v>2.7</v>
      </c>
      <c r="H550" s="12"/>
      <c r="I550" s="12">
        <f t="shared" si="17"/>
        <v>3.294</v>
      </c>
      <c r="J550" s="12">
        <v>62</v>
      </c>
      <c r="K550" s="12">
        <f t="shared" si="18"/>
        <v>204.228</v>
      </c>
    </row>
    <row r="551" spans="3:11">
      <c r="C551" s="12"/>
      <c r="D551" s="12">
        <v>1</v>
      </c>
      <c r="E551" s="12">
        <v>2.54</v>
      </c>
      <c r="F551" s="12"/>
      <c r="G551" s="12">
        <v>2.7</v>
      </c>
      <c r="H551" s="12"/>
      <c r="I551" s="12">
        <f t="shared" ref="I551:I582" si="19">D551*E551*G551</f>
        <v>6.858</v>
      </c>
      <c r="J551" s="12">
        <v>62</v>
      </c>
      <c r="K551" s="12">
        <f t="shared" si="18"/>
        <v>425.196</v>
      </c>
    </row>
    <row r="552" spans="3:11">
      <c r="C552" s="12"/>
      <c r="D552" s="12">
        <v>1</v>
      </c>
      <c r="E552" s="12">
        <v>3.7</v>
      </c>
      <c r="F552" s="12"/>
      <c r="G552" s="12">
        <v>2.7</v>
      </c>
      <c r="H552" s="12"/>
      <c r="I552" s="12">
        <f t="shared" si="19"/>
        <v>9.99</v>
      </c>
      <c r="J552" s="12">
        <v>62</v>
      </c>
      <c r="K552" s="12">
        <f t="shared" si="18"/>
        <v>619.38</v>
      </c>
    </row>
    <row r="553" spans="3:11">
      <c r="C553" s="12" t="s">
        <v>365</v>
      </c>
      <c r="D553" s="12">
        <v>1</v>
      </c>
      <c r="E553" s="12">
        <v>1.65</v>
      </c>
      <c r="F553" s="12"/>
      <c r="G553" s="12">
        <v>2.7</v>
      </c>
      <c r="H553" s="12"/>
      <c r="I553" s="12">
        <f t="shared" si="19"/>
        <v>4.455</v>
      </c>
      <c r="J553" s="12">
        <v>62</v>
      </c>
      <c r="K553" s="12">
        <f t="shared" si="18"/>
        <v>276.21</v>
      </c>
    </row>
    <row r="554" spans="4:11">
      <c r="D554" s="12">
        <v>1</v>
      </c>
      <c r="E554" s="12">
        <v>0.82</v>
      </c>
      <c r="G554" s="12">
        <v>2.7</v>
      </c>
      <c r="I554" s="12">
        <f t="shared" si="19"/>
        <v>2.214</v>
      </c>
      <c r="J554" s="12">
        <v>62</v>
      </c>
      <c r="K554" s="12">
        <f t="shared" si="18"/>
        <v>137.268</v>
      </c>
    </row>
    <row r="555" spans="4:11">
      <c r="D555" s="12">
        <v>1</v>
      </c>
      <c r="E555" s="12">
        <v>0.93</v>
      </c>
      <c r="G555" s="12">
        <v>2.7</v>
      </c>
      <c r="I555" s="12">
        <f t="shared" si="19"/>
        <v>2.511</v>
      </c>
      <c r="J555" s="12">
        <v>62</v>
      </c>
      <c r="K555" s="12">
        <f t="shared" si="18"/>
        <v>155.682</v>
      </c>
    </row>
    <row r="556" spans="4:11">
      <c r="D556" s="12">
        <v>1</v>
      </c>
      <c r="E556" s="12">
        <v>0.82</v>
      </c>
      <c r="G556" s="12">
        <v>2.7</v>
      </c>
      <c r="I556" s="12">
        <f t="shared" si="19"/>
        <v>2.214</v>
      </c>
      <c r="J556" s="12">
        <v>62</v>
      </c>
      <c r="K556" s="12">
        <f t="shared" si="18"/>
        <v>137.268</v>
      </c>
    </row>
    <row r="557" spans="3:11">
      <c r="C557" s="12"/>
      <c r="D557" s="12">
        <v>1</v>
      </c>
      <c r="E557" s="12">
        <v>0.32</v>
      </c>
      <c r="F557" s="12"/>
      <c r="G557" s="12">
        <v>2.7</v>
      </c>
      <c r="H557" s="12"/>
      <c r="I557" s="12">
        <f t="shared" si="19"/>
        <v>0.864</v>
      </c>
      <c r="J557" s="12">
        <v>62</v>
      </c>
      <c r="K557" s="12">
        <f t="shared" si="18"/>
        <v>53.568</v>
      </c>
    </row>
    <row r="558" spans="3:11">
      <c r="C558" s="12"/>
      <c r="D558" s="12">
        <v>1</v>
      </c>
      <c r="E558" s="12">
        <v>1.05</v>
      </c>
      <c r="F558" s="12"/>
      <c r="G558" s="12">
        <v>0.5</v>
      </c>
      <c r="H558" s="12"/>
      <c r="I558" s="12">
        <f t="shared" si="19"/>
        <v>0.525</v>
      </c>
      <c r="J558" s="12">
        <v>62</v>
      </c>
      <c r="K558" s="12">
        <f t="shared" si="18"/>
        <v>32.55</v>
      </c>
    </row>
    <row r="559" spans="3:11">
      <c r="C559" s="12"/>
      <c r="D559" s="12">
        <v>1</v>
      </c>
      <c r="E559" s="12">
        <v>0.4</v>
      </c>
      <c r="F559" s="12"/>
      <c r="G559" s="12">
        <v>2.7</v>
      </c>
      <c r="H559" s="12"/>
      <c r="I559" s="12">
        <f t="shared" si="19"/>
        <v>1.08</v>
      </c>
      <c r="J559" s="12">
        <v>62</v>
      </c>
      <c r="K559" s="12">
        <f t="shared" si="18"/>
        <v>66.96</v>
      </c>
    </row>
    <row r="560" spans="3:11">
      <c r="C560" s="12"/>
      <c r="D560" s="12">
        <v>1</v>
      </c>
      <c r="E560" s="12">
        <v>1.9</v>
      </c>
      <c r="F560" s="12"/>
      <c r="G560" s="12">
        <v>2.7</v>
      </c>
      <c r="H560" s="12"/>
      <c r="I560" s="12">
        <f t="shared" si="19"/>
        <v>5.13</v>
      </c>
      <c r="J560" s="12">
        <v>62</v>
      </c>
      <c r="K560" s="12">
        <f t="shared" si="18"/>
        <v>318.06</v>
      </c>
    </row>
    <row r="561" spans="3:11">
      <c r="C561" s="12" t="s">
        <v>366</v>
      </c>
      <c r="D561" s="12">
        <v>2</v>
      </c>
      <c r="E561" s="12">
        <v>3.5</v>
      </c>
      <c r="F561" s="12"/>
      <c r="G561" s="12">
        <v>2.7</v>
      </c>
      <c r="H561" s="12"/>
      <c r="I561" s="12">
        <f t="shared" si="19"/>
        <v>18.9</v>
      </c>
      <c r="J561" s="12">
        <v>62</v>
      </c>
      <c r="K561" s="12">
        <f t="shared" si="18"/>
        <v>1171.8</v>
      </c>
    </row>
    <row r="562" spans="3:11">
      <c r="C562" s="12"/>
      <c r="D562" s="12">
        <v>2</v>
      </c>
      <c r="E562" s="12">
        <v>1.1</v>
      </c>
      <c r="F562" s="12"/>
      <c r="G562" s="12">
        <v>2.7</v>
      </c>
      <c r="H562" s="12"/>
      <c r="I562" s="12">
        <f t="shared" si="19"/>
        <v>5.94</v>
      </c>
      <c r="J562" s="12">
        <v>62</v>
      </c>
      <c r="K562" s="12">
        <f t="shared" si="18"/>
        <v>368.28</v>
      </c>
    </row>
    <row r="563" spans="3:11">
      <c r="C563" s="12"/>
      <c r="D563" s="12">
        <v>2</v>
      </c>
      <c r="E563" s="12">
        <v>1.7</v>
      </c>
      <c r="F563" s="12"/>
      <c r="G563" s="12">
        <v>0.7</v>
      </c>
      <c r="H563" s="12"/>
      <c r="I563" s="12">
        <f t="shared" si="19"/>
        <v>2.38</v>
      </c>
      <c r="J563" s="12">
        <v>62</v>
      </c>
      <c r="K563" s="12">
        <f t="shared" si="18"/>
        <v>147.56</v>
      </c>
    </row>
    <row r="564" spans="3:11">
      <c r="C564" s="12" t="s">
        <v>367</v>
      </c>
      <c r="D564" s="12">
        <v>1</v>
      </c>
      <c r="E564" s="12">
        <v>0.51</v>
      </c>
      <c r="G564" s="12">
        <v>2.7</v>
      </c>
      <c r="H564" s="12"/>
      <c r="I564" s="12">
        <f t="shared" si="19"/>
        <v>1.377</v>
      </c>
      <c r="J564" s="12">
        <v>62</v>
      </c>
      <c r="K564" s="12">
        <f t="shared" si="18"/>
        <v>85.374</v>
      </c>
    </row>
    <row r="565" spans="3:11">
      <c r="C565" s="12"/>
      <c r="D565" s="12">
        <v>1</v>
      </c>
      <c r="E565" s="12">
        <v>4.8</v>
      </c>
      <c r="G565" s="12">
        <v>2.7</v>
      </c>
      <c r="H565" s="12"/>
      <c r="I565" s="12">
        <f t="shared" si="19"/>
        <v>12.96</v>
      </c>
      <c r="J565" s="12">
        <v>62</v>
      </c>
      <c r="K565" s="12">
        <f t="shared" si="18"/>
        <v>803.52</v>
      </c>
    </row>
    <row r="566" spans="3:11">
      <c r="C566" s="12"/>
      <c r="D566" s="12">
        <v>1</v>
      </c>
      <c r="E566" s="12">
        <v>0.65</v>
      </c>
      <c r="G566" s="12">
        <v>2.7</v>
      </c>
      <c r="H566" s="12"/>
      <c r="I566" s="12">
        <f t="shared" si="19"/>
        <v>1.755</v>
      </c>
      <c r="J566" s="12">
        <v>62</v>
      </c>
      <c r="K566" s="12">
        <f t="shared" si="18"/>
        <v>108.81</v>
      </c>
    </row>
    <row r="567" spans="3:11">
      <c r="C567" s="12"/>
      <c r="D567" s="12">
        <v>1</v>
      </c>
      <c r="E567" s="12">
        <v>1.05</v>
      </c>
      <c r="G567" s="12">
        <v>0.5</v>
      </c>
      <c r="H567" s="12"/>
      <c r="I567" s="12">
        <f t="shared" si="19"/>
        <v>0.525</v>
      </c>
      <c r="J567" s="12">
        <v>62</v>
      </c>
      <c r="K567" s="12">
        <f t="shared" si="18"/>
        <v>32.55</v>
      </c>
    </row>
    <row r="568" spans="3:11">
      <c r="C568" s="12"/>
      <c r="D568" s="12">
        <v>1</v>
      </c>
      <c r="E568" s="12">
        <v>0.5</v>
      </c>
      <c r="G568" s="12">
        <v>2.7</v>
      </c>
      <c r="H568" s="12"/>
      <c r="I568" s="12">
        <f t="shared" si="19"/>
        <v>1.35</v>
      </c>
      <c r="J568" s="12">
        <v>62</v>
      </c>
      <c r="K568" s="12">
        <f t="shared" si="18"/>
        <v>83.7</v>
      </c>
    </row>
    <row r="569" spans="3:11">
      <c r="C569" s="12"/>
      <c r="D569" s="12">
        <v>2</v>
      </c>
      <c r="E569" s="12">
        <v>0.2</v>
      </c>
      <c r="G569" s="12">
        <v>2.7</v>
      </c>
      <c r="H569" s="12"/>
      <c r="I569" s="12">
        <f t="shared" si="19"/>
        <v>1.08</v>
      </c>
      <c r="J569" s="12">
        <v>62</v>
      </c>
      <c r="K569" s="12">
        <f t="shared" si="18"/>
        <v>66.96</v>
      </c>
    </row>
    <row r="570" spans="3:11">
      <c r="C570" s="12"/>
      <c r="D570" s="12">
        <v>1</v>
      </c>
      <c r="E570" s="12">
        <v>0.81</v>
      </c>
      <c r="G570" s="12">
        <v>2.7</v>
      </c>
      <c r="H570" s="12"/>
      <c r="I570" s="12">
        <f t="shared" si="19"/>
        <v>2.187</v>
      </c>
      <c r="J570" s="12">
        <v>62</v>
      </c>
      <c r="K570" s="12">
        <f t="shared" si="18"/>
        <v>135.594</v>
      </c>
    </row>
    <row r="571" spans="3:11">
      <c r="C571" s="12"/>
      <c r="D571" s="12">
        <v>1</v>
      </c>
      <c r="E571" s="12">
        <v>0.2</v>
      </c>
      <c r="G571" s="12">
        <v>2.7</v>
      </c>
      <c r="H571" s="12"/>
      <c r="I571" s="12">
        <f t="shared" si="19"/>
        <v>0.54</v>
      </c>
      <c r="J571" s="12">
        <v>62</v>
      </c>
      <c r="K571" s="12">
        <f t="shared" si="18"/>
        <v>33.48</v>
      </c>
    </row>
    <row r="572" spans="3:11">
      <c r="C572" s="12"/>
      <c r="D572" s="12">
        <v>1</v>
      </c>
      <c r="E572" s="12">
        <v>1.39</v>
      </c>
      <c r="G572" s="12">
        <v>2.7</v>
      </c>
      <c r="H572" s="12"/>
      <c r="I572" s="12">
        <f t="shared" si="19"/>
        <v>3.753</v>
      </c>
      <c r="J572" s="12">
        <v>62</v>
      </c>
      <c r="K572" s="12">
        <f t="shared" si="18"/>
        <v>232.686</v>
      </c>
    </row>
    <row r="573" spans="3:11">
      <c r="C573" s="12" t="s">
        <v>368</v>
      </c>
      <c r="D573" s="12">
        <v>1</v>
      </c>
      <c r="E573" s="12">
        <v>5.26</v>
      </c>
      <c r="G573" s="12">
        <v>2.7</v>
      </c>
      <c r="H573" s="12"/>
      <c r="I573" s="12">
        <f t="shared" si="19"/>
        <v>14.202</v>
      </c>
      <c r="J573" s="12">
        <v>62</v>
      </c>
      <c r="K573" s="12">
        <f t="shared" si="18"/>
        <v>880.524</v>
      </c>
    </row>
    <row r="574" spans="3:11">
      <c r="C574" s="12"/>
      <c r="D574" s="12">
        <v>1</v>
      </c>
      <c r="E574" s="12">
        <v>1.05</v>
      </c>
      <c r="G574" s="12">
        <v>0.5</v>
      </c>
      <c r="H574" s="12"/>
      <c r="I574" s="12">
        <f t="shared" si="19"/>
        <v>0.525</v>
      </c>
      <c r="J574" s="12">
        <v>62</v>
      </c>
      <c r="K574" s="12">
        <f t="shared" ref="K574:K605" si="20">I574*J574</f>
        <v>32.55</v>
      </c>
    </row>
    <row r="575" s="13" customFormat="1" spans="2:12">
      <c r="B575" s="12"/>
      <c r="C575" s="12"/>
      <c r="D575" s="12">
        <v>1</v>
      </c>
      <c r="E575" s="12">
        <v>0.1</v>
      </c>
      <c r="F575" s="12"/>
      <c r="G575" s="12">
        <v>2.7</v>
      </c>
      <c r="H575" s="21"/>
      <c r="I575" s="21">
        <f t="shared" si="19"/>
        <v>0.27</v>
      </c>
      <c r="J575" s="12">
        <v>62</v>
      </c>
      <c r="K575" s="21">
        <f t="shared" si="20"/>
        <v>16.74</v>
      </c>
      <c r="L575" s="41"/>
    </row>
    <row r="576" s="13" customFormat="1" spans="2:12">
      <c r="B576" s="12"/>
      <c r="C576" s="12"/>
      <c r="D576" s="12">
        <v>1</v>
      </c>
      <c r="E576" s="12">
        <v>2.51</v>
      </c>
      <c r="F576" s="12"/>
      <c r="G576" s="12">
        <v>2.7</v>
      </c>
      <c r="H576" s="21"/>
      <c r="I576" s="21">
        <f t="shared" si="19"/>
        <v>6.777</v>
      </c>
      <c r="J576" s="12">
        <v>62</v>
      </c>
      <c r="K576" s="21">
        <f t="shared" si="20"/>
        <v>420.174</v>
      </c>
      <c r="L576" s="41"/>
    </row>
    <row r="577" s="13" customFormat="1" spans="2:12">
      <c r="B577" s="12"/>
      <c r="C577" s="12"/>
      <c r="D577" s="12">
        <v>1</v>
      </c>
      <c r="E577" s="12">
        <v>2.52</v>
      </c>
      <c r="F577" s="12"/>
      <c r="G577" s="12">
        <v>2.7</v>
      </c>
      <c r="H577" s="21"/>
      <c r="I577" s="21">
        <f t="shared" si="19"/>
        <v>6.804</v>
      </c>
      <c r="J577" s="12">
        <v>62</v>
      </c>
      <c r="K577" s="21">
        <f t="shared" si="20"/>
        <v>421.848</v>
      </c>
      <c r="L577" s="41"/>
    </row>
    <row r="578" s="13" customFormat="1" spans="2:12">
      <c r="B578" s="12"/>
      <c r="C578" s="12"/>
      <c r="D578" s="12">
        <v>1</v>
      </c>
      <c r="E578" s="12">
        <v>0.2</v>
      </c>
      <c r="F578" s="12"/>
      <c r="G578" s="12">
        <v>2.7</v>
      </c>
      <c r="H578" s="21"/>
      <c r="I578" s="21">
        <f t="shared" si="19"/>
        <v>0.54</v>
      </c>
      <c r="J578" s="12">
        <v>62</v>
      </c>
      <c r="K578" s="21">
        <f t="shared" si="20"/>
        <v>33.48</v>
      </c>
      <c r="L578" s="41"/>
    </row>
    <row r="579" s="13" customFormat="1" spans="2:12">
      <c r="B579" s="12"/>
      <c r="C579" s="12"/>
      <c r="D579" s="12">
        <v>1</v>
      </c>
      <c r="E579" s="12">
        <v>0.89</v>
      </c>
      <c r="F579" s="12"/>
      <c r="G579" s="12">
        <v>2.7</v>
      </c>
      <c r="H579" s="21"/>
      <c r="I579" s="21">
        <f t="shared" si="19"/>
        <v>2.403</v>
      </c>
      <c r="J579" s="12">
        <v>62</v>
      </c>
      <c r="K579" s="21">
        <f t="shared" si="20"/>
        <v>148.986</v>
      </c>
      <c r="L579" s="41"/>
    </row>
    <row r="580" s="13" customFormat="1" spans="2:12">
      <c r="B580" s="12"/>
      <c r="C580" s="12" t="s">
        <v>369</v>
      </c>
      <c r="D580" s="12">
        <v>1</v>
      </c>
      <c r="E580" s="12">
        <v>2.21</v>
      </c>
      <c r="F580" s="12"/>
      <c r="G580" s="12">
        <v>2.7</v>
      </c>
      <c r="H580" s="21"/>
      <c r="I580" s="21">
        <f t="shared" si="19"/>
        <v>5.967</v>
      </c>
      <c r="J580" s="12">
        <v>62</v>
      </c>
      <c r="K580" s="21">
        <f t="shared" si="20"/>
        <v>369.954</v>
      </c>
      <c r="L580" s="41"/>
    </row>
    <row r="581" spans="2:12">
      <c r="B581" s="12"/>
      <c r="C581" s="12"/>
      <c r="D581" s="12">
        <v>3</v>
      </c>
      <c r="E581" s="12">
        <v>1.05</v>
      </c>
      <c r="F581" s="12"/>
      <c r="G581" s="12">
        <v>0.5</v>
      </c>
      <c r="H581" s="21"/>
      <c r="I581" s="21">
        <f t="shared" si="19"/>
        <v>1.575</v>
      </c>
      <c r="J581" s="12">
        <v>62</v>
      </c>
      <c r="K581" s="21">
        <f t="shared" si="20"/>
        <v>97.65</v>
      </c>
      <c r="L581" s="41"/>
    </row>
    <row r="582" s="13" customFormat="1" spans="2:12">
      <c r="B582" s="12"/>
      <c r="C582" s="12"/>
      <c r="D582" s="12">
        <v>1</v>
      </c>
      <c r="E582" s="12">
        <v>0.5</v>
      </c>
      <c r="F582" s="12"/>
      <c r="G582" s="12">
        <v>2.7</v>
      </c>
      <c r="H582" s="21"/>
      <c r="I582" s="21">
        <f t="shared" si="19"/>
        <v>1.35</v>
      </c>
      <c r="J582" s="12">
        <v>62</v>
      </c>
      <c r="K582" s="21">
        <f t="shared" si="20"/>
        <v>83.7</v>
      </c>
      <c r="L582" s="41"/>
    </row>
    <row r="583" s="13" customFormat="1" spans="2:12">
      <c r="B583" s="12"/>
      <c r="C583" s="12"/>
      <c r="D583" s="12">
        <v>1</v>
      </c>
      <c r="E583" s="12">
        <v>0.51</v>
      </c>
      <c r="F583" s="12"/>
      <c r="G583" s="12">
        <v>2.7</v>
      </c>
      <c r="H583" s="21"/>
      <c r="I583" s="21">
        <f t="shared" ref="I583:I614" si="21">D583*E583*G583</f>
        <v>1.377</v>
      </c>
      <c r="J583" s="12">
        <v>62</v>
      </c>
      <c r="K583" s="21">
        <f t="shared" si="20"/>
        <v>85.374</v>
      </c>
      <c r="L583" s="41"/>
    </row>
    <row r="584" s="13" customFormat="1" spans="2:12">
      <c r="B584" s="12"/>
      <c r="C584" s="12"/>
      <c r="D584" s="12">
        <v>1</v>
      </c>
      <c r="E584" s="12">
        <v>0.65</v>
      </c>
      <c r="F584" s="12"/>
      <c r="G584" s="12">
        <v>2.7</v>
      </c>
      <c r="H584" s="21"/>
      <c r="I584" s="21">
        <f t="shared" si="21"/>
        <v>1.755</v>
      </c>
      <c r="J584" s="12">
        <v>62</v>
      </c>
      <c r="K584" s="21">
        <f t="shared" si="20"/>
        <v>108.81</v>
      </c>
      <c r="L584" s="41"/>
    </row>
    <row r="585" s="13" customFormat="1" spans="2:12">
      <c r="B585" s="12"/>
      <c r="C585" s="12"/>
      <c r="D585" s="12">
        <v>2</v>
      </c>
      <c r="E585" s="12">
        <v>0.1</v>
      </c>
      <c r="F585" s="12"/>
      <c r="G585" s="12">
        <v>2.7</v>
      </c>
      <c r="H585" s="21"/>
      <c r="I585" s="21">
        <f t="shared" si="21"/>
        <v>0.54</v>
      </c>
      <c r="J585" s="12">
        <v>62</v>
      </c>
      <c r="K585" s="21">
        <f t="shared" si="20"/>
        <v>33.48</v>
      </c>
      <c r="L585" s="41"/>
    </row>
    <row r="586" s="13" customFormat="1" spans="2:12">
      <c r="B586" s="12"/>
      <c r="C586" s="12" t="s">
        <v>167</v>
      </c>
      <c r="D586" s="12">
        <v>1</v>
      </c>
      <c r="E586" s="12">
        <v>4.5</v>
      </c>
      <c r="F586" s="12"/>
      <c r="G586" s="12">
        <v>2.7</v>
      </c>
      <c r="H586" s="21"/>
      <c r="I586" s="21">
        <f t="shared" si="21"/>
        <v>12.15</v>
      </c>
      <c r="J586" s="12">
        <v>62</v>
      </c>
      <c r="K586" s="21">
        <f t="shared" si="20"/>
        <v>753.3</v>
      </c>
      <c r="L586" s="41"/>
    </row>
    <row r="587" s="13" customFormat="1" spans="2:12">
      <c r="B587" s="12"/>
      <c r="C587" s="12"/>
      <c r="D587" s="12">
        <v>1</v>
      </c>
      <c r="E587" s="12">
        <v>1.05</v>
      </c>
      <c r="F587" s="12"/>
      <c r="G587" s="12">
        <v>0.5</v>
      </c>
      <c r="H587" s="21"/>
      <c r="I587" s="21">
        <f t="shared" si="21"/>
        <v>0.525</v>
      </c>
      <c r="J587" s="12">
        <v>62</v>
      </c>
      <c r="K587" s="21">
        <f t="shared" si="20"/>
        <v>32.55</v>
      </c>
      <c r="L587" s="41"/>
    </row>
    <row r="588" s="13" customFormat="1" spans="2:12">
      <c r="B588" s="12"/>
      <c r="C588" s="12"/>
      <c r="D588" s="12">
        <v>1</v>
      </c>
      <c r="E588" s="12">
        <v>0.7</v>
      </c>
      <c r="F588" s="12"/>
      <c r="G588" s="12">
        <v>2.7</v>
      </c>
      <c r="H588" s="21"/>
      <c r="I588" s="21">
        <f t="shared" si="21"/>
        <v>1.89</v>
      </c>
      <c r="J588" s="12">
        <v>62</v>
      </c>
      <c r="K588" s="21">
        <f t="shared" si="20"/>
        <v>117.18</v>
      </c>
      <c r="L588" s="41"/>
    </row>
    <row r="589" s="13" customFormat="1" spans="2:12">
      <c r="B589" s="12"/>
      <c r="C589" s="12"/>
      <c r="D589" s="12">
        <v>1</v>
      </c>
      <c r="E589" s="12">
        <v>1.05</v>
      </c>
      <c r="F589" s="12"/>
      <c r="G589" s="12">
        <v>0.5</v>
      </c>
      <c r="H589" s="21"/>
      <c r="I589" s="21">
        <f t="shared" si="21"/>
        <v>0.525</v>
      </c>
      <c r="J589" s="12">
        <v>62</v>
      </c>
      <c r="K589" s="21">
        <f t="shared" si="20"/>
        <v>32.55</v>
      </c>
      <c r="L589" s="41"/>
    </row>
    <row r="590" s="13" customFormat="1" spans="2:12">
      <c r="B590" s="12"/>
      <c r="C590" s="12"/>
      <c r="D590" s="12">
        <v>1</v>
      </c>
      <c r="E590" s="12">
        <v>0.4</v>
      </c>
      <c r="F590" s="12"/>
      <c r="G590" s="12">
        <v>2.7</v>
      </c>
      <c r="H590" s="21"/>
      <c r="I590" s="21">
        <f t="shared" si="21"/>
        <v>1.08</v>
      </c>
      <c r="J590" s="12">
        <v>62</v>
      </c>
      <c r="K590" s="21">
        <f t="shared" si="20"/>
        <v>66.96</v>
      </c>
      <c r="L590" s="41"/>
    </row>
    <row r="591" s="13" customFormat="1" spans="2:12">
      <c r="B591" s="12"/>
      <c r="C591" s="12"/>
      <c r="D591" s="12">
        <v>1</v>
      </c>
      <c r="E591" s="12">
        <v>0.2</v>
      </c>
      <c r="F591" s="12"/>
      <c r="G591" s="12">
        <v>2.7</v>
      </c>
      <c r="H591" s="21"/>
      <c r="I591" s="21">
        <f t="shared" si="21"/>
        <v>0.54</v>
      </c>
      <c r="J591" s="12">
        <v>62</v>
      </c>
      <c r="K591" s="21">
        <f t="shared" si="20"/>
        <v>33.48</v>
      </c>
      <c r="L591" s="41"/>
    </row>
    <row r="592" s="13" customFormat="1" spans="2:12">
      <c r="B592" s="12"/>
      <c r="C592" s="12"/>
      <c r="D592" s="12">
        <v>1</v>
      </c>
      <c r="E592" s="12">
        <v>2.25</v>
      </c>
      <c r="F592" s="12"/>
      <c r="G592" s="12">
        <v>2.7</v>
      </c>
      <c r="H592" s="21"/>
      <c r="I592" s="21">
        <f t="shared" si="21"/>
        <v>6.075</v>
      </c>
      <c r="J592" s="12">
        <v>62</v>
      </c>
      <c r="K592" s="21">
        <f t="shared" si="20"/>
        <v>376.65</v>
      </c>
      <c r="L592" s="41"/>
    </row>
    <row r="593" s="13" customFormat="1" spans="2:12">
      <c r="B593" s="12"/>
      <c r="C593" s="12"/>
      <c r="D593" s="12">
        <v>1</v>
      </c>
      <c r="E593" s="12">
        <v>2.75</v>
      </c>
      <c r="F593" s="12"/>
      <c r="G593" s="12">
        <v>0.92</v>
      </c>
      <c r="H593" s="21"/>
      <c r="I593" s="21">
        <f t="shared" si="21"/>
        <v>2.53</v>
      </c>
      <c r="J593" s="12">
        <v>62</v>
      </c>
      <c r="K593" s="21">
        <f t="shared" si="20"/>
        <v>156.86</v>
      </c>
      <c r="L593" s="41"/>
    </row>
    <row r="594" s="13" customFormat="1" spans="2:12">
      <c r="B594" s="12"/>
      <c r="C594" s="12"/>
      <c r="D594" s="12">
        <v>1</v>
      </c>
      <c r="E594" s="12">
        <v>0.42</v>
      </c>
      <c r="F594" s="12"/>
      <c r="G594" s="12">
        <v>2.7</v>
      </c>
      <c r="H594" s="21"/>
      <c r="I594" s="21">
        <f t="shared" si="21"/>
        <v>1.134</v>
      </c>
      <c r="J594" s="12">
        <v>62</v>
      </c>
      <c r="K594" s="21">
        <f t="shared" si="20"/>
        <v>70.308</v>
      </c>
      <c r="L594" s="41"/>
    </row>
    <row r="595" s="13" customFormat="1" spans="2:12">
      <c r="B595" s="12"/>
      <c r="C595" s="12"/>
      <c r="D595" s="12">
        <v>1</v>
      </c>
      <c r="E595" s="12">
        <v>0.3</v>
      </c>
      <c r="F595" s="12"/>
      <c r="G595" s="12">
        <v>2.7</v>
      </c>
      <c r="H595" s="21"/>
      <c r="I595" s="21">
        <f t="shared" si="21"/>
        <v>0.81</v>
      </c>
      <c r="J595" s="12">
        <v>62</v>
      </c>
      <c r="K595" s="21">
        <f t="shared" si="20"/>
        <v>50.22</v>
      </c>
      <c r="L595" s="41"/>
    </row>
    <row r="596" s="13" customFormat="1" spans="2:12">
      <c r="B596" s="12"/>
      <c r="C596" s="12"/>
      <c r="D596" s="12">
        <v>1</v>
      </c>
      <c r="E596" s="12">
        <v>1.15</v>
      </c>
      <c r="F596" s="12"/>
      <c r="G596" s="12">
        <v>2.7</v>
      </c>
      <c r="H596" s="21"/>
      <c r="I596" s="21">
        <f t="shared" si="21"/>
        <v>3.105</v>
      </c>
      <c r="J596" s="12">
        <v>62</v>
      </c>
      <c r="K596" s="21">
        <f t="shared" si="20"/>
        <v>192.51</v>
      </c>
      <c r="L596" s="41"/>
    </row>
    <row r="597" s="13" customFormat="1" spans="2:12">
      <c r="B597" s="12"/>
      <c r="C597" s="12" t="s">
        <v>370</v>
      </c>
      <c r="D597" s="12">
        <v>2</v>
      </c>
      <c r="E597" s="12">
        <v>4.74</v>
      </c>
      <c r="F597" s="12"/>
      <c r="G597" s="12">
        <v>0.85</v>
      </c>
      <c r="H597" s="21"/>
      <c r="I597" s="21">
        <f t="shared" si="21"/>
        <v>8.058</v>
      </c>
      <c r="J597" s="12">
        <v>62</v>
      </c>
      <c r="K597" s="21">
        <f t="shared" si="20"/>
        <v>499.596</v>
      </c>
      <c r="L597" s="41"/>
    </row>
    <row r="598" s="13" customFormat="1" spans="2:12">
      <c r="B598" s="12"/>
      <c r="C598" s="12"/>
      <c r="D598" s="12">
        <v>1</v>
      </c>
      <c r="E598" s="12">
        <v>0.1</v>
      </c>
      <c r="G598" s="12">
        <v>0.95</v>
      </c>
      <c r="I598" s="38">
        <f t="shared" si="21"/>
        <v>0.095</v>
      </c>
      <c r="J598" s="12">
        <v>62</v>
      </c>
      <c r="K598" s="38">
        <f t="shared" si="20"/>
        <v>5.89</v>
      </c>
      <c r="L598" s="41"/>
    </row>
    <row r="599" s="13" customFormat="1" spans="2:12">
      <c r="B599" s="12"/>
      <c r="C599" s="12"/>
      <c r="D599" s="12">
        <v>2</v>
      </c>
      <c r="E599" s="12">
        <v>6.3</v>
      </c>
      <c r="G599" s="12">
        <v>0.85</v>
      </c>
      <c r="I599" s="38">
        <f t="shared" si="21"/>
        <v>10.71</v>
      </c>
      <c r="J599" s="12">
        <v>62</v>
      </c>
      <c r="K599" s="38">
        <f t="shared" si="20"/>
        <v>664.02</v>
      </c>
      <c r="L599" s="41"/>
    </row>
    <row r="600" s="13" customFormat="1" spans="2:12">
      <c r="B600" s="12"/>
      <c r="C600" s="12"/>
      <c r="D600" s="12">
        <v>2</v>
      </c>
      <c r="E600" s="12">
        <v>0.1</v>
      </c>
      <c r="G600" s="12">
        <v>0.85</v>
      </c>
      <c r="I600" s="38">
        <f t="shared" si="21"/>
        <v>0.17</v>
      </c>
      <c r="J600" s="12">
        <v>62</v>
      </c>
      <c r="K600" s="38">
        <f t="shared" si="20"/>
        <v>10.54</v>
      </c>
      <c r="L600" s="41"/>
    </row>
    <row r="601" s="13" customFormat="1" spans="2:12">
      <c r="B601" s="12"/>
      <c r="C601" s="12"/>
      <c r="D601" s="12">
        <v>1</v>
      </c>
      <c r="E601" s="12">
        <v>0.3</v>
      </c>
      <c r="G601" s="12">
        <v>2.7</v>
      </c>
      <c r="I601" s="38">
        <f t="shared" si="21"/>
        <v>0.81</v>
      </c>
      <c r="J601" s="12">
        <v>62</v>
      </c>
      <c r="K601" s="38">
        <f t="shared" si="20"/>
        <v>50.22</v>
      </c>
      <c r="L601" s="41"/>
    </row>
    <row r="602" s="13" customFormat="1" spans="2:12">
      <c r="B602" s="12"/>
      <c r="C602" s="12"/>
      <c r="D602" s="12">
        <v>1</v>
      </c>
      <c r="E602" s="12">
        <v>1.05</v>
      </c>
      <c r="G602" s="12">
        <v>2.7</v>
      </c>
      <c r="I602" s="38">
        <f t="shared" si="21"/>
        <v>2.835</v>
      </c>
      <c r="J602" s="12">
        <v>62</v>
      </c>
      <c r="K602" s="38">
        <f t="shared" si="20"/>
        <v>175.77</v>
      </c>
      <c r="L602" s="41"/>
    </row>
    <row r="603" s="13" customFormat="1" spans="2:12">
      <c r="B603" s="12"/>
      <c r="C603" s="12"/>
      <c r="D603" s="12">
        <v>1</v>
      </c>
      <c r="E603" s="12">
        <v>0.3</v>
      </c>
      <c r="G603" s="12">
        <v>2.7</v>
      </c>
      <c r="I603" s="38">
        <f t="shared" si="21"/>
        <v>0.81</v>
      </c>
      <c r="J603" s="12">
        <v>62</v>
      </c>
      <c r="K603" s="38">
        <f t="shared" si="20"/>
        <v>50.22</v>
      </c>
      <c r="L603" s="41"/>
    </row>
    <row r="604" s="13" customFormat="1" spans="2:12">
      <c r="B604" s="12"/>
      <c r="C604" s="12"/>
      <c r="D604" s="12">
        <v>1</v>
      </c>
      <c r="E604" s="12">
        <v>0.75</v>
      </c>
      <c r="G604" s="12">
        <v>2.7</v>
      </c>
      <c r="I604" s="38">
        <f t="shared" si="21"/>
        <v>2.025</v>
      </c>
      <c r="J604" s="12">
        <v>62</v>
      </c>
      <c r="K604" s="38">
        <f t="shared" si="20"/>
        <v>125.55</v>
      </c>
      <c r="L604" s="41"/>
    </row>
    <row r="605" s="13" customFormat="1" spans="2:12">
      <c r="B605" s="12"/>
      <c r="C605" s="12"/>
      <c r="D605" s="12">
        <v>1</v>
      </c>
      <c r="E605" s="12">
        <v>0.8</v>
      </c>
      <c r="G605" s="12">
        <v>2.7</v>
      </c>
      <c r="I605" s="38">
        <f t="shared" si="21"/>
        <v>2.16</v>
      </c>
      <c r="J605" s="12">
        <v>62</v>
      </c>
      <c r="K605" s="38">
        <f t="shared" si="20"/>
        <v>133.92</v>
      </c>
      <c r="L605" s="41"/>
    </row>
    <row r="606" s="13" customFormat="1" spans="2:12">
      <c r="B606" s="12"/>
      <c r="C606" s="12"/>
      <c r="D606" s="12">
        <v>2</v>
      </c>
      <c r="E606" s="12">
        <v>0.25</v>
      </c>
      <c r="G606" s="12">
        <v>2.7</v>
      </c>
      <c r="I606" s="38">
        <f t="shared" si="21"/>
        <v>1.35</v>
      </c>
      <c r="J606" s="12">
        <v>62</v>
      </c>
      <c r="K606" s="38">
        <f t="shared" ref="K606:K637" si="22">I606*J606</f>
        <v>83.7</v>
      </c>
      <c r="L606" s="41"/>
    </row>
    <row r="607" s="13" customFormat="1" spans="2:12">
      <c r="B607" s="12"/>
      <c r="C607" s="12"/>
      <c r="D607" s="12">
        <v>1</v>
      </c>
      <c r="E607" s="12">
        <v>1.53</v>
      </c>
      <c r="G607" s="12">
        <v>2.7</v>
      </c>
      <c r="I607" s="38">
        <f t="shared" si="21"/>
        <v>4.131</v>
      </c>
      <c r="J607" s="12">
        <v>62</v>
      </c>
      <c r="K607" s="38">
        <f t="shared" si="22"/>
        <v>256.122</v>
      </c>
      <c r="L607" s="41"/>
    </row>
    <row r="608" s="13" customFormat="1" spans="2:12">
      <c r="B608" s="12"/>
      <c r="C608" s="12"/>
      <c r="D608" s="12">
        <v>1</v>
      </c>
      <c r="E608" s="12">
        <v>1.05</v>
      </c>
      <c r="G608" s="12">
        <v>0.5</v>
      </c>
      <c r="I608" s="38">
        <f t="shared" si="21"/>
        <v>0.525</v>
      </c>
      <c r="J608" s="12">
        <v>62</v>
      </c>
      <c r="K608" s="38">
        <f t="shared" si="22"/>
        <v>32.55</v>
      </c>
      <c r="L608" s="41"/>
    </row>
    <row r="609" s="13" customFormat="1" spans="2:12">
      <c r="B609" s="12"/>
      <c r="C609" s="12"/>
      <c r="D609" s="12">
        <v>1</v>
      </c>
      <c r="E609" s="12">
        <v>0.2</v>
      </c>
      <c r="G609" s="12">
        <v>2.7</v>
      </c>
      <c r="I609" s="38">
        <f t="shared" si="21"/>
        <v>0.54</v>
      </c>
      <c r="J609" s="12">
        <v>62</v>
      </c>
      <c r="K609" s="38">
        <f t="shared" si="22"/>
        <v>33.48</v>
      </c>
      <c r="L609" s="41"/>
    </row>
    <row r="610" s="13" customFormat="1" spans="2:12">
      <c r="B610" s="12"/>
      <c r="C610" s="12"/>
      <c r="D610" s="12">
        <v>1</v>
      </c>
      <c r="E610" s="12">
        <v>4.7</v>
      </c>
      <c r="G610" s="12">
        <v>2.7</v>
      </c>
      <c r="I610" s="38">
        <f t="shared" si="21"/>
        <v>12.69</v>
      </c>
      <c r="J610" s="12">
        <v>62</v>
      </c>
      <c r="K610" s="38">
        <f t="shared" si="22"/>
        <v>786.78</v>
      </c>
      <c r="L610" s="41"/>
    </row>
    <row r="611" s="13" customFormat="1" spans="2:12">
      <c r="B611" s="12"/>
      <c r="C611" s="12"/>
      <c r="D611" s="12">
        <v>1</v>
      </c>
      <c r="E611" s="12">
        <v>0.83</v>
      </c>
      <c r="G611" s="12">
        <v>2.7</v>
      </c>
      <c r="I611" s="38">
        <f t="shared" si="21"/>
        <v>2.241</v>
      </c>
      <c r="J611" s="12">
        <v>62</v>
      </c>
      <c r="K611" s="38">
        <f t="shared" si="22"/>
        <v>138.942</v>
      </c>
      <c r="L611" s="41"/>
    </row>
    <row r="612" s="13" customFormat="1" spans="2:12">
      <c r="B612" s="12"/>
      <c r="C612" s="12"/>
      <c r="D612" s="12">
        <v>1</v>
      </c>
      <c r="E612" s="12">
        <v>3.29</v>
      </c>
      <c r="G612" s="12">
        <v>2.7</v>
      </c>
      <c r="I612" s="38">
        <f t="shared" si="21"/>
        <v>8.883</v>
      </c>
      <c r="J612" s="12">
        <v>62</v>
      </c>
      <c r="K612" s="38">
        <f t="shared" si="22"/>
        <v>550.746</v>
      </c>
      <c r="L612" s="41"/>
    </row>
    <row r="613" s="13" customFormat="1" spans="2:12">
      <c r="B613" s="12"/>
      <c r="C613" s="12"/>
      <c r="D613" s="12">
        <v>1</v>
      </c>
      <c r="E613" s="12">
        <v>1.05</v>
      </c>
      <c r="G613" s="12">
        <v>0.5</v>
      </c>
      <c r="I613" s="38">
        <f t="shared" si="21"/>
        <v>0.525</v>
      </c>
      <c r="J613" s="12">
        <v>62</v>
      </c>
      <c r="K613" s="38">
        <f t="shared" si="22"/>
        <v>32.55</v>
      </c>
      <c r="L613" s="41"/>
    </row>
    <row r="614" s="13" customFormat="1" spans="2:12">
      <c r="B614" s="12"/>
      <c r="C614" s="12"/>
      <c r="D614" s="12">
        <v>1</v>
      </c>
      <c r="E614" s="12">
        <v>0.4</v>
      </c>
      <c r="G614" s="12">
        <v>2.7</v>
      </c>
      <c r="I614" s="38">
        <f t="shared" si="21"/>
        <v>1.08</v>
      </c>
      <c r="J614" s="12">
        <v>62</v>
      </c>
      <c r="K614" s="38">
        <f t="shared" si="22"/>
        <v>66.96</v>
      </c>
      <c r="L614" s="41"/>
    </row>
    <row r="615" s="13" customFormat="1" spans="2:12">
      <c r="B615" s="12"/>
      <c r="C615" s="12"/>
      <c r="D615" s="12">
        <v>1</v>
      </c>
      <c r="E615" s="12">
        <v>1.05</v>
      </c>
      <c r="G615" s="12">
        <v>0.5</v>
      </c>
      <c r="I615" s="38">
        <f t="shared" ref="I615:I639" si="23">D615*E615*G615</f>
        <v>0.525</v>
      </c>
      <c r="J615" s="12">
        <v>62</v>
      </c>
      <c r="K615" s="38">
        <f t="shared" si="22"/>
        <v>32.55</v>
      </c>
      <c r="L615" s="41"/>
    </row>
    <row r="616" s="13" customFormat="1" spans="2:12">
      <c r="B616" s="12"/>
      <c r="C616" s="12"/>
      <c r="D616" s="12">
        <v>1</v>
      </c>
      <c r="E616" s="12">
        <v>0.55</v>
      </c>
      <c r="G616" s="12">
        <v>2.7</v>
      </c>
      <c r="I616" s="38">
        <f t="shared" si="23"/>
        <v>1.485</v>
      </c>
      <c r="J616" s="12">
        <v>62</v>
      </c>
      <c r="K616" s="38">
        <f t="shared" si="22"/>
        <v>92.07</v>
      </c>
      <c r="L616" s="41"/>
    </row>
    <row r="617" s="13" customFormat="1" spans="2:12">
      <c r="B617" s="12"/>
      <c r="C617" s="12"/>
      <c r="D617" s="12">
        <v>1</v>
      </c>
      <c r="E617" s="12">
        <v>1.05</v>
      </c>
      <c r="G617" s="12">
        <v>0.5</v>
      </c>
      <c r="I617" s="38">
        <f t="shared" si="23"/>
        <v>0.525</v>
      </c>
      <c r="J617" s="12">
        <v>62</v>
      </c>
      <c r="K617" s="38">
        <f t="shared" si="22"/>
        <v>32.55</v>
      </c>
      <c r="L617" s="41"/>
    </row>
    <row r="618" s="13" customFormat="1" spans="2:12">
      <c r="B618" s="12"/>
      <c r="C618" s="12"/>
      <c r="D618" s="12">
        <v>1</v>
      </c>
      <c r="E618" s="12">
        <v>2.2</v>
      </c>
      <c r="G618" s="12">
        <v>2.7</v>
      </c>
      <c r="I618" s="38">
        <f t="shared" si="23"/>
        <v>5.94</v>
      </c>
      <c r="J618" s="12">
        <v>62</v>
      </c>
      <c r="K618" s="38">
        <f t="shared" si="22"/>
        <v>368.28</v>
      </c>
      <c r="L618" s="41"/>
    </row>
    <row r="619" s="13" customFormat="1" spans="2:12">
      <c r="B619" s="26"/>
      <c r="C619" s="26" t="s">
        <v>371</v>
      </c>
      <c r="D619" s="12">
        <v>2</v>
      </c>
      <c r="E619" s="12">
        <v>2.5</v>
      </c>
      <c r="G619" s="12">
        <v>2.7</v>
      </c>
      <c r="I619" s="38">
        <f t="shared" si="23"/>
        <v>13.5</v>
      </c>
      <c r="J619" s="12">
        <v>62</v>
      </c>
      <c r="K619" s="38">
        <f t="shared" si="22"/>
        <v>837</v>
      </c>
      <c r="L619" s="41"/>
    </row>
    <row r="620" s="13" customFormat="1" spans="2:12">
      <c r="B620" s="26"/>
      <c r="C620" s="26"/>
      <c r="D620" s="12">
        <v>2</v>
      </c>
      <c r="E620" s="12">
        <v>0.18</v>
      </c>
      <c r="G620" s="12">
        <v>2.7</v>
      </c>
      <c r="I620" s="38">
        <f t="shared" si="23"/>
        <v>0.972</v>
      </c>
      <c r="J620" s="12">
        <v>62</v>
      </c>
      <c r="K620" s="38">
        <f t="shared" si="22"/>
        <v>60.264</v>
      </c>
      <c r="L620" s="41"/>
    </row>
    <row r="621" s="13" customFormat="1" spans="2:12">
      <c r="B621" s="26"/>
      <c r="C621" s="26"/>
      <c r="D621" s="12">
        <v>1</v>
      </c>
      <c r="E621" s="12">
        <v>0.8</v>
      </c>
      <c r="G621" s="12">
        <v>2.7</v>
      </c>
      <c r="I621" s="38">
        <f t="shared" si="23"/>
        <v>2.16</v>
      </c>
      <c r="J621" s="12">
        <v>62</v>
      </c>
      <c r="K621" s="38">
        <f t="shared" si="22"/>
        <v>133.92</v>
      </c>
      <c r="L621" s="41"/>
    </row>
    <row r="622" s="13" customFormat="1" spans="2:12">
      <c r="B622" s="26"/>
      <c r="C622" s="26" t="s">
        <v>372</v>
      </c>
      <c r="D622" s="12">
        <v>2</v>
      </c>
      <c r="E622" s="12">
        <v>0.95</v>
      </c>
      <c r="G622" s="12">
        <v>2.7</v>
      </c>
      <c r="I622" s="38">
        <f t="shared" si="23"/>
        <v>5.13</v>
      </c>
      <c r="J622" s="12">
        <v>62</v>
      </c>
      <c r="K622" s="38">
        <f t="shared" si="22"/>
        <v>318.06</v>
      </c>
      <c r="L622" s="41"/>
    </row>
    <row r="623" s="13" customFormat="1" spans="2:12">
      <c r="B623" s="26"/>
      <c r="C623" s="26" t="s">
        <v>373</v>
      </c>
      <c r="D623" s="12">
        <v>1</v>
      </c>
      <c r="E623" s="12">
        <v>3.7</v>
      </c>
      <c r="G623" s="12">
        <v>2.7</v>
      </c>
      <c r="I623" s="38">
        <f t="shared" si="23"/>
        <v>9.99</v>
      </c>
      <c r="J623" s="12">
        <v>62</v>
      </c>
      <c r="K623" s="38">
        <f t="shared" si="22"/>
        <v>619.38</v>
      </c>
      <c r="L623" s="41"/>
    </row>
    <row r="624" s="13" customFormat="1" spans="2:12">
      <c r="B624" s="12"/>
      <c r="C624" s="12"/>
      <c r="D624" s="12">
        <v>1</v>
      </c>
      <c r="E624" s="12">
        <v>0.45</v>
      </c>
      <c r="G624" s="12">
        <v>2.7</v>
      </c>
      <c r="I624" s="38">
        <f t="shared" si="23"/>
        <v>1.215</v>
      </c>
      <c r="J624" s="12">
        <v>62</v>
      </c>
      <c r="K624" s="38">
        <f t="shared" si="22"/>
        <v>75.33</v>
      </c>
      <c r="L624" s="41"/>
    </row>
    <row r="625" s="13" customFormat="1" spans="2:12">
      <c r="B625" s="12"/>
      <c r="C625" s="12"/>
      <c r="D625" s="12">
        <v>1</v>
      </c>
      <c r="E625" s="12">
        <v>1.05</v>
      </c>
      <c r="G625" s="12">
        <v>2.7</v>
      </c>
      <c r="I625" s="38">
        <f t="shared" si="23"/>
        <v>2.835</v>
      </c>
      <c r="J625" s="12">
        <v>62</v>
      </c>
      <c r="K625" s="38">
        <f t="shared" si="22"/>
        <v>175.77</v>
      </c>
      <c r="L625" s="41"/>
    </row>
    <row r="626" s="13" customFormat="1" spans="2:12">
      <c r="B626" s="12"/>
      <c r="C626" s="12" t="s">
        <v>374</v>
      </c>
      <c r="D626" s="12">
        <v>1</v>
      </c>
      <c r="E626" s="12">
        <v>4.35</v>
      </c>
      <c r="G626" s="12">
        <v>2.7</v>
      </c>
      <c r="I626" s="38">
        <f t="shared" si="23"/>
        <v>11.745</v>
      </c>
      <c r="J626" s="12">
        <v>62</v>
      </c>
      <c r="K626" s="38">
        <f t="shared" si="22"/>
        <v>728.19</v>
      </c>
      <c r="L626" s="41"/>
    </row>
    <row r="627" s="13" customFormat="1" spans="2:12">
      <c r="B627" s="12"/>
      <c r="C627" s="12"/>
      <c r="D627" s="12">
        <v>1</v>
      </c>
      <c r="E627" s="12">
        <v>2.13</v>
      </c>
      <c r="G627" s="12">
        <v>2.7</v>
      </c>
      <c r="I627" s="38">
        <f t="shared" si="23"/>
        <v>5.751</v>
      </c>
      <c r="J627" s="12">
        <v>62</v>
      </c>
      <c r="K627" s="38">
        <f t="shared" si="22"/>
        <v>356.562</v>
      </c>
      <c r="L627" s="41"/>
    </row>
    <row r="628" s="13" customFormat="1" spans="2:12">
      <c r="B628" s="12"/>
      <c r="C628" s="12"/>
      <c r="D628" s="12">
        <v>1</v>
      </c>
      <c r="E628" s="12">
        <v>0.4</v>
      </c>
      <c r="G628" s="12">
        <v>2.7</v>
      </c>
      <c r="I628" s="38">
        <f t="shared" si="23"/>
        <v>1.08</v>
      </c>
      <c r="J628" s="12">
        <v>62</v>
      </c>
      <c r="K628" s="38">
        <f t="shared" si="22"/>
        <v>66.96</v>
      </c>
      <c r="L628" s="41"/>
    </row>
    <row r="629" s="13" customFormat="1" spans="2:12">
      <c r="B629" s="12"/>
      <c r="C629" s="12"/>
      <c r="D629" s="12">
        <v>1</v>
      </c>
      <c r="E629" s="12">
        <v>0.6</v>
      </c>
      <c r="G629" s="12">
        <v>2.7</v>
      </c>
      <c r="I629" s="38">
        <f t="shared" si="23"/>
        <v>1.62</v>
      </c>
      <c r="J629" s="12">
        <v>62</v>
      </c>
      <c r="K629" s="38">
        <f t="shared" si="22"/>
        <v>100.44</v>
      </c>
      <c r="L629" s="41"/>
    </row>
    <row r="630" s="13" customFormat="1" spans="2:12">
      <c r="B630" s="12"/>
      <c r="C630" s="12"/>
      <c r="D630" s="12">
        <v>2</v>
      </c>
      <c r="E630" s="12">
        <v>0.6</v>
      </c>
      <c r="G630" s="12">
        <v>2.7</v>
      </c>
      <c r="I630" s="38">
        <f t="shared" si="23"/>
        <v>3.24</v>
      </c>
      <c r="J630" s="12">
        <v>62</v>
      </c>
      <c r="K630" s="38">
        <f t="shared" si="22"/>
        <v>200.88</v>
      </c>
      <c r="L630" s="41"/>
    </row>
    <row r="631" s="13" customFormat="1" spans="2:12">
      <c r="B631" s="12"/>
      <c r="C631" s="12"/>
      <c r="D631" s="12">
        <v>1</v>
      </c>
      <c r="E631" s="12">
        <v>1</v>
      </c>
      <c r="G631" s="12">
        <v>2.7</v>
      </c>
      <c r="I631" s="38">
        <f t="shared" si="23"/>
        <v>2.7</v>
      </c>
      <c r="J631" s="12">
        <v>62</v>
      </c>
      <c r="K631" s="38">
        <f t="shared" si="22"/>
        <v>167.4</v>
      </c>
      <c r="L631" s="41"/>
    </row>
    <row r="632" s="13" customFormat="1" spans="2:12">
      <c r="B632" s="12"/>
      <c r="C632" s="12"/>
      <c r="D632" s="12">
        <v>1</v>
      </c>
      <c r="E632" s="12">
        <v>0.825</v>
      </c>
      <c r="G632" s="12">
        <v>2.7</v>
      </c>
      <c r="I632" s="38">
        <f t="shared" si="23"/>
        <v>2.2275</v>
      </c>
      <c r="J632" s="12">
        <v>62</v>
      </c>
      <c r="K632" s="38">
        <f t="shared" si="22"/>
        <v>138.105</v>
      </c>
      <c r="L632" s="41"/>
    </row>
    <row r="633" s="13" customFormat="1" spans="2:12">
      <c r="B633" s="12"/>
      <c r="C633" s="12" t="s">
        <v>375</v>
      </c>
      <c r="D633" s="12">
        <v>1</v>
      </c>
      <c r="E633" s="12">
        <v>4.81</v>
      </c>
      <c r="G633" s="12">
        <v>2.7</v>
      </c>
      <c r="I633" s="38">
        <f t="shared" si="23"/>
        <v>12.987</v>
      </c>
      <c r="J633" s="12">
        <v>62</v>
      </c>
      <c r="K633" s="38">
        <f t="shared" si="22"/>
        <v>805.194</v>
      </c>
      <c r="L633" s="41"/>
    </row>
    <row r="634" s="13" customFormat="1" spans="2:12">
      <c r="B634" s="12"/>
      <c r="C634" s="12"/>
      <c r="D634" s="12">
        <v>1</v>
      </c>
      <c r="E634" s="12">
        <v>7.33</v>
      </c>
      <c r="G634" s="12">
        <v>2.7</v>
      </c>
      <c r="I634" s="38">
        <f t="shared" si="23"/>
        <v>19.791</v>
      </c>
      <c r="J634" s="12">
        <v>62</v>
      </c>
      <c r="K634" s="38">
        <f t="shared" si="22"/>
        <v>1227.042</v>
      </c>
      <c r="L634" s="41"/>
    </row>
    <row r="635" s="13" customFormat="1" spans="2:12">
      <c r="B635" s="12"/>
      <c r="C635" s="12" t="s">
        <v>376</v>
      </c>
      <c r="D635" s="12">
        <v>1</v>
      </c>
      <c r="E635" s="12">
        <v>4.81</v>
      </c>
      <c r="G635" s="12">
        <v>2.7</v>
      </c>
      <c r="I635" s="38">
        <f t="shared" si="23"/>
        <v>12.987</v>
      </c>
      <c r="J635" s="12">
        <v>62</v>
      </c>
      <c r="K635" s="38">
        <f t="shared" si="22"/>
        <v>805.194</v>
      </c>
      <c r="L635" s="41"/>
    </row>
    <row r="636" s="13" customFormat="1" spans="2:12">
      <c r="B636" s="12"/>
      <c r="C636" s="12" t="s">
        <v>377</v>
      </c>
      <c r="D636" s="12">
        <v>1</v>
      </c>
      <c r="E636" s="12">
        <v>3.3</v>
      </c>
      <c r="G636" s="12">
        <v>2.7</v>
      </c>
      <c r="I636" s="38">
        <f t="shared" si="23"/>
        <v>8.91</v>
      </c>
      <c r="J636" s="12">
        <v>62</v>
      </c>
      <c r="K636" s="38">
        <f t="shared" si="22"/>
        <v>552.42</v>
      </c>
      <c r="L636" s="41"/>
    </row>
    <row r="637" s="13" customFormat="1" spans="2:12">
      <c r="B637" s="12"/>
      <c r="C637" s="12"/>
      <c r="D637" s="12">
        <v>1</v>
      </c>
      <c r="E637" s="12">
        <v>3.18</v>
      </c>
      <c r="G637" s="12">
        <v>2.7</v>
      </c>
      <c r="I637" s="38">
        <f t="shared" si="23"/>
        <v>8.586</v>
      </c>
      <c r="J637" s="12">
        <v>62</v>
      </c>
      <c r="K637" s="38">
        <f t="shared" si="22"/>
        <v>532.332</v>
      </c>
      <c r="L637" s="41"/>
    </row>
    <row r="638" s="13" customFormat="1" spans="2:12">
      <c r="B638" s="12"/>
      <c r="C638" s="12"/>
      <c r="D638" s="12">
        <v>1</v>
      </c>
      <c r="E638" s="12">
        <v>4.78</v>
      </c>
      <c r="G638" s="12">
        <v>2.7</v>
      </c>
      <c r="I638" s="38">
        <f t="shared" si="23"/>
        <v>12.906</v>
      </c>
      <c r="J638" s="12">
        <v>62</v>
      </c>
      <c r="K638" s="38">
        <f t="shared" ref="K638:K639" si="24">I638*J638</f>
        <v>800.172</v>
      </c>
      <c r="L638" s="41"/>
    </row>
    <row r="639" s="13" customFormat="1" spans="2:12">
      <c r="B639" s="12"/>
      <c r="C639" s="12" t="s">
        <v>378</v>
      </c>
      <c r="D639" s="12">
        <v>1</v>
      </c>
      <c r="E639" s="12">
        <v>7</v>
      </c>
      <c r="G639" s="12">
        <v>2.7</v>
      </c>
      <c r="I639" s="38">
        <f t="shared" si="23"/>
        <v>18.9</v>
      </c>
      <c r="J639" s="12">
        <v>62</v>
      </c>
      <c r="K639" s="38">
        <f t="shared" si="24"/>
        <v>1171.8</v>
      </c>
      <c r="L639" s="41"/>
    </row>
    <row r="640" s="13" customFormat="1" spans="2:12">
      <c r="B640" s="12"/>
      <c r="C640" s="12"/>
      <c r="D640" s="12"/>
      <c r="E640" s="12"/>
      <c r="G640" s="12"/>
      <c r="H640" s="31"/>
      <c r="I640" s="35"/>
      <c r="J640" s="35"/>
      <c r="K640" s="35"/>
      <c r="L640" s="31"/>
    </row>
    <row r="641" s="13" customFormat="1" spans="8:12">
      <c r="H641" s="12" t="s">
        <v>20</v>
      </c>
      <c r="I641" s="21">
        <f>SUM(I510:I640)</f>
        <v>573.8595</v>
      </c>
      <c r="J641" s="12">
        <v>62</v>
      </c>
      <c r="K641" s="16">
        <f>SUM(K510:K639)</f>
        <v>35579.289</v>
      </c>
      <c r="L641" s="16" t="s">
        <v>21</v>
      </c>
    </row>
    <row r="643" s="13" customFormat="1" spans="2:3">
      <c r="B643" s="12" t="s">
        <v>379</v>
      </c>
      <c r="C643" s="20" t="s">
        <v>380</v>
      </c>
    </row>
    <row r="644" s="13" customFormat="1" spans="3:3">
      <c r="C644" s="12" t="s">
        <v>354</v>
      </c>
    </row>
    <row r="645" s="13" customFormat="1" spans="3:3">
      <c r="C645" s="12" t="s">
        <v>381</v>
      </c>
    </row>
    <row r="646" s="13" customFormat="1" spans="3:3">
      <c r="C646" s="12" t="s">
        <v>356</v>
      </c>
    </row>
    <row r="647" spans="3:3">
      <c r="C647" s="12" t="s">
        <v>382</v>
      </c>
    </row>
    <row r="648" spans="3:3">
      <c r="C648" s="12" t="s">
        <v>358</v>
      </c>
    </row>
    <row r="650" spans="3:11">
      <c r="C650" s="12" t="s">
        <v>292</v>
      </c>
      <c r="D650" s="12">
        <v>1</v>
      </c>
      <c r="H650" s="12">
        <v>24.57</v>
      </c>
      <c r="J650" s="12">
        <v>50</v>
      </c>
      <c r="K650" s="12">
        <f t="shared" ref="K650:K673" si="25">H650*J650</f>
        <v>1228.5</v>
      </c>
    </row>
    <row r="651" spans="3:11">
      <c r="C651" s="12" t="s">
        <v>293</v>
      </c>
      <c r="D651" s="12">
        <v>1</v>
      </c>
      <c r="H651" s="12">
        <v>16.2</v>
      </c>
      <c r="J651" s="12">
        <v>50</v>
      </c>
      <c r="K651" s="12">
        <f t="shared" si="25"/>
        <v>810</v>
      </c>
    </row>
    <row r="652" spans="3:11">
      <c r="C652" s="12" t="s">
        <v>294</v>
      </c>
      <c r="D652" s="12">
        <v>1</v>
      </c>
      <c r="H652" s="12">
        <v>20.91</v>
      </c>
      <c r="J652" s="12">
        <v>50</v>
      </c>
      <c r="K652" s="12">
        <f t="shared" si="25"/>
        <v>1045.5</v>
      </c>
    </row>
    <row r="653" spans="3:11">
      <c r="C653" s="12" t="s">
        <v>295</v>
      </c>
      <c r="D653" s="12">
        <v>1</v>
      </c>
      <c r="H653" s="12">
        <v>20.82</v>
      </c>
      <c r="J653" s="12">
        <v>50</v>
      </c>
      <c r="K653" s="12">
        <f t="shared" si="25"/>
        <v>1041</v>
      </c>
    </row>
    <row r="654" spans="3:11">
      <c r="C654" s="12" t="s">
        <v>296</v>
      </c>
      <c r="D654" s="12">
        <v>1</v>
      </c>
      <c r="H654" s="12">
        <v>38.86</v>
      </c>
      <c r="J654" s="12">
        <v>50</v>
      </c>
      <c r="K654" s="12">
        <f t="shared" si="25"/>
        <v>1943</v>
      </c>
    </row>
    <row r="655" spans="3:11">
      <c r="C655" s="12" t="s">
        <v>297</v>
      </c>
      <c r="D655" s="12">
        <v>1</v>
      </c>
      <c r="H655" s="12">
        <v>17.01</v>
      </c>
      <c r="J655" s="12">
        <v>50</v>
      </c>
      <c r="K655" s="12">
        <f t="shared" si="25"/>
        <v>850.5</v>
      </c>
    </row>
    <row r="656" spans="3:11">
      <c r="C656" s="12" t="s">
        <v>298</v>
      </c>
      <c r="D656" s="12">
        <v>1</v>
      </c>
      <c r="H656" s="12">
        <v>5.55</v>
      </c>
      <c r="J656" s="12">
        <v>50</v>
      </c>
      <c r="K656" s="12">
        <f t="shared" si="25"/>
        <v>277.5</v>
      </c>
    </row>
    <row r="657" spans="3:11">
      <c r="C657" s="12" t="s">
        <v>299</v>
      </c>
      <c r="D657" s="12">
        <v>1</v>
      </c>
      <c r="H657" s="12">
        <v>58.56</v>
      </c>
      <c r="J657" s="12">
        <v>50</v>
      </c>
      <c r="K657" s="12">
        <f t="shared" si="25"/>
        <v>2928</v>
      </c>
    </row>
    <row r="658" spans="3:11">
      <c r="C658" s="12" t="s">
        <v>300</v>
      </c>
      <c r="D658" s="12">
        <v>1</v>
      </c>
      <c r="H658" s="12">
        <v>9</v>
      </c>
      <c r="J658" s="12">
        <v>50</v>
      </c>
      <c r="K658" s="12">
        <f t="shared" si="25"/>
        <v>450</v>
      </c>
    </row>
    <row r="659" spans="3:11">
      <c r="C659" s="12" t="s">
        <v>301</v>
      </c>
      <c r="D659" s="12">
        <v>1</v>
      </c>
      <c r="H659" s="12">
        <v>7.42</v>
      </c>
      <c r="J659" s="12">
        <v>50</v>
      </c>
      <c r="K659" s="12">
        <f t="shared" si="25"/>
        <v>371</v>
      </c>
    </row>
    <row r="660" spans="3:11">
      <c r="C660" s="12" t="s">
        <v>302</v>
      </c>
      <c r="D660" s="12">
        <v>1</v>
      </c>
      <c r="H660" s="12">
        <v>6.06</v>
      </c>
      <c r="J660" s="12">
        <v>50</v>
      </c>
      <c r="K660" s="12">
        <f t="shared" si="25"/>
        <v>303</v>
      </c>
    </row>
    <row r="661" s="13" customFormat="1" spans="3:11">
      <c r="C661" s="12" t="s">
        <v>303</v>
      </c>
      <c r="D661" s="12">
        <v>1</v>
      </c>
      <c r="H661" s="12">
        <v>3.2</v>
      </c>
      <c r="J661" s="12">
        <v>50</v>
      </c>
      <c r="K661" s="12">
        <f t="shared" si="25"/>
        <v>160</v>
      </c>
    </row>
    <row r="662" s="13" customFormat="1" spans="3:11">
      <c r="C662" s="12" t="s">
        <v>304</v>
      </c>
      <c r="D662" s="12">
        <v>1</v>
      </c>
      <c r="H662" s="12">
        <v>10.46</v>
      </c>
      <c r="J662" s="12">
        <v>50</v>
      </c>
      <c r="K662" s="12">
        <f t="shared" si="25"/>
        <v>523</v>
      </c>
    </row>
    <row r="663" spans="3:11">
      <c r="C663" s="12" t="s">
        <v>305</v>
      </c>
      <c r="D663" s="12">
        <v>1</v>
      </c>
      <c r="H663" s="12">
        <v>22.23</v>
      </c>
      <c r="J663" s="12">
        <v>50</v>
      </c>
      <c r="K663" s="12">
        <f t="shared" si="25"/>
        <v>1111.5</v>
      </c>
    </row>
    <row r="664" spans="3:11">
      <c r="C664" s="12" t="s">
        <v>306</v>
      </c>
      <c r="D664" s="12">
        <v>1</v>
      </c>
      <c r="H664" s="12">
        <v>3.31</v>
      </c>
      <c r="J664" s="12">
        <v>50</v>
      </c>
      <c r="K664" s="12">
        <f t="shared" si="25"/>
        <v>165.5</v>
      </c>
    </row>
    <row r="665" spans="3:11">
      <c r="C665" s="12" t="s">
        <v>307</v>
      </c>
      <c r="D665" s="12">
        <v>1</v>
      </c>
      <c r="H665" s="12">
        <v>14.9</v>
      </c>
      <c r="J665" s="12">
        <v>50</v>
      </c>
      <c r="K665" s="12">
        <f t="shared" si="25"/>
        <v>745</v>
      </c>
    </row>
    <row r="666" spans="3:11">
      <c r="C666" s="12" t="s">
        <v>308</v>
      </c>
      <c r="D666" s="12">
        <v>1</v>
      </c>
      <c r="H666" s="12">
        <v>8.84</v>
      </c>
      <c r="J666" s="12">
        <v>50</v>
      </c>
      <c r="K666" s="12">
        <f t="shared" si="25"/>
        <v>442</v>
      </c>
    </row>
    <row r="667" spans="3:11">
      <c r="C667" s="12" t="s">
        <v>309</v>
      </c>
      <c r="D667" s="12">
        <v>1</v>
      </c>
      <c r="H667" s="12">
        <v>9.3</v>
      </c>
      <c r="J667" s="12">
        <v>50</v>
      </c>
      <c r="K667" s="12">
        <f t="shared" si="25"/>
        <v>465</v>
      </c>
    </row>
    <row r="668" spans="3:11">
      <c r="C668" s="12" t="s">
        <v>310</v>
      </c>
      <c r="D668" s="12">
        <v>1</v>
      </c>
      <c r="H668" s="12">
        <v>5.95</v>
      </c>
      <c r="J668" s="12">
        <v>50</v>
      </c>
      <c r="K668" s="12">
        <f t="shared" si="25"/>
        <v>297.5</v>
      </c>
    </row>
    <row r="669" spans="3:11">
      <c r="C669" s="12" t="s">
        <v>311</v>
      </c>
      <c r="D669" s="12">
        <v>1</v>
      </c>
      <c r="H669" s="12">
        <v>13.44</v>
      </c>
      <c r="J669" s="12">
        <v>50</v>
      </c>
      <c r="K669" s="12">
        <f t="shared" si="25"/>
        <v>672</v>
      </c>
    </row>
    <row r="670" spans="3:11">
      <c r="C670" s="12" t="s">
        <v>312</v>
      </c>
      <c r="D670" s="12">
        <v>1</v>
      </c>
      <c r="H670" s="12">
        <v>9.07</v>
      </c>
      <c r="J670" s="12">
        <v>50</v>
      </c>
      <c r="K670" s="12">
        <f t="shared" si="25"/>
        <v>453.5</v>
      </c>
    </row>
    <row r="671" spans="3:11">
      <c r="C671" s="12" t="s">
        <v>313</v>
      </c>
      <c r="D671" s="12">
        <v>1</v>
      </c>
      <c r="H671" s="12">
        <v>5.95</v>
      </c>
      <c r="J671" s="12">
        <v>50</v>
      </c>
      <c r="K671" s="12">
        <f t="shared" si="25"/>
        <v>297.5</v>
      </c>
    </row>
    <row r="672" spans="3:11">
      <c r="C672" s="12" t="s">
        <v>383</v>
      </c>
      <c r="D672" s="12">
        <v>1</v>
      </c>
      <c r="H672" s="12">
        <v>7.7</v>
      </c>
      <c r="J672" s="12">
        <v>50</v>
      </c>
      <c r="K672" s="12">
        <f t="shared" si="25"/>
        <v>385</v>
      </c>
    </row>
    <row r="673" spans="3:11">
      <c r="C673" s="12" t="s">
        <v>315</v>
      </c>
      <c r="D673" s="12">
        <v>1</v>
      </c>
      <c r="H673" s="21">
        <v>20.35</v>
      </c>
      <c r="I673" s="41"/>
      <c r="J673" s="21">
        <v>50</v>
      </c>
      <c r="K673" s="21">
        <f t="shared" si="25"/>
        <v>1017.5</v>
      </c>
    </row>
    <row r="674" spans="8:12">
      <c r="H674" s="31"/>
      <c r="I674" s="31"/>
      <c r="J674" s="31"/>
      <c r="K674" s="31"/>
      <c r="L674" s="31"/>
    </row>
    <row r="675" spans="8:12">
      <c r="H675" s="12" t="s">
        <v>20</v>
      </c>
      <c r="I675" s="21">
        <f>H650+H651+H652+H653+H654+H655+H656+H657+H658+H659+H660+H661+H662+H663+H664+H665+H666+H667+H668+H669+H670+H671+H672+H673</f>
        <v>359.66</v>
      </c>
      <c r="J675" s="12">
        <v>50</v>
      </c>
      <c r="K675" s="16">
        <f>SUM(K650:K674)</f>
        <v>17983</v>
      </c>
      <c r="L675" s="16" t="s">
        <v>21</v>
      </c>
    </row>
    <row r="677" spans="2:3">
      <c r="B677" s="12" t="s">
        <v>384</v>
      </c>
      <c r="C677" s="20" t="s">
        <v>385</v>
      </c>
    </row>
    <row r="678" s="13" customFormat="1" spans="2:3">
      <c r="B678" s="12"/>
      <c r="C678" s="20"/>
    </row>
    <row r="679" spans="3:3">
      <c r="C679" s="20" t="s">
        <v>386</v>
      </c>
    </row>
    <row r="680" spans="3:11">
      <c r="C680" s="12" t="s">
        <v>387</v>
      </c>
      <c r="D680" s="12">
        <v>1</v>
      </c>
      <c r="E680" s="12">
        <v>2.3</v>
      </c>
      <c r="F680" s="12"/>
      <c r="G680" s="12">
        <v>2.7</v>
      </c>
      <c r="H680" s="12"/>
      <c r="I680" s="12">
        <f>E680*G680</f>
        <v>6.21</v>
      </c>
      <c r="J680" s="12">
        <v>10</v>
      </c>
      <c r="K680" s="12">
        <f t="shared" ref="K680:K711" si="26">I680*J680</f>
        <v>62.1</v>
      </c>
    </row>
    <row r="681" spans="3:11">
      <c r="C681" s="12"/>
      <c r="D681" s="12">
        <v>1</v>
      </c>
      <c r="E681" s="12">
        <v>2.3</v>
      </c>
      <c r="F681" s="12"/>
      <c r="G681" s="12">
        <v>2.7</v>
      </c>
      <c r="H681" s="12"/>
      <c r="I681" s="12">
        <v>6.21</v>
      </c>
      <c r="J681" s="12">
        <v>10</v>
      </c>
      <c r="K681" s="12">
        <f t="shared" si="26"/>
        <v>62.1</v>
      </c>
    </row>
    <row r="682" spans="3:11">
      <c r="C682" s="12" t="s">
        <v>388</v>
      </c>
      <c r="D682" s="12">
        <v>1</v>
      </c>
      <c r="E682" s="12">
        <v>4.95</v>
      </c>
      <c r="F682" s="12"/>
      <c r="G682" s="12">
        <v>2.7</v>
      </c>
      <c r="H682" s="12"/>
      <c r="I682" s="12">
        <f t="shared" ref="I682:I688" si="27">E682*G682</f>
        <v>13.365</v>
      </c>
      <c r="J682" s="12">
        <v>10</v>
      </c>
      <c r="K682" s="12">
        <f t="shared" si="26"/>
        <v>133.65</v>
      </c>
    </row>
    <row r="683" spans="3:11">
      <c r="C683" s="12"/>
      <c r="D683" s="12">
        <v>1</v>
      </c>
      <c r="E683" s="12">
        <v>5.42</v>
      </c>
      <c r="F683" s="12"/>
      <c r="G683" s="12">
        <v>2.7</v>
      </c>
      <c r="H683" s="12"/>
      <c r="I683" s="12">
        <f t="shared" si="27"/>
        <v>14.634</v>
      </c>
      <c r="J683" s="12">
        <v>10</v>
      </c>
      <c r="K683" s="12">
        <f t="shared" si="26"/>
        <v>146.34</v>
      </c>
    </row>
    <row r="684" spans="3:11">
      <c r="C684" s="12"/>
      <c r="D684" s="12">
        <v>1</v>
      </c>
      <c r="E684" s="12">
        <v>0.36</v>
      </c>
      <c r="F684" s="12"/>
      <c r="G684" s="12">
        <v>2.7</v>
      </c>
      <c r="H684" s="12"/>
      <c r="I684" s="12">
        <f t="shared" si="27"/>
        <v>0.972</v>
      </c>
      <c r="J684" s="12">
        <v>10</v>
      </c>
      <c r="K684" s="12">
        <f t="shared" si="26"/>
        <v>9.72</v>
      </c>
    </row>
    <row r="685" spans="2:11">
      <c r="B685" s="12"/>
      <c r="C685" s="12"/>
      <c r="D685" s="12">
        <v>1</v>
      </c>
      <c r="E685" s="12">
        <v>0.96</v>
      </c>
      <c r="F685" s="12"/>
      <c r="G685" s="12">
        <v>2.7</v>
      </c>
      <c r="H685" s="12"/>
      <c r="I685" s="12">
        <f t="shared" si="27"/>
        <v>2.592</v>
      </c>
      <c r="J685" s="12">
        <v>10</v>
      </c>
      <c r="K685" s="12">
        <f t="shared" si="26"/>
        <v>25.92</v>
      </c>
    </row>
    <row r="686" spans="3:11">
      <c r="C686" s="12"/>
      <c r="D686" s="12">
        <v>1</v>
      </c>
      <c r="E686" s="12">
        <v>0.24</v>
      </c>
      <c r="F686" s="12"/>
      <c r="G686" s="12">
        <v>2.7</v>
      </c>
      <c r="H686" s="12"/>
      <c r="I686" s="12">
        <f t="shared" si="27"/>
        <v>0.648</v>
      </c>
      <c r="J686" s="12">
        <v>10</v>
      </c>
      <c r="K686" s="12">
        <f t="shared" si="26"/>
        <v>6.48</v>
      </c>
    </row>
    <row r="687" spans="3:11">
      <c r="C687" s="12"/>
      <c r="D687" s="12">
        <v>1</v>
      </c>
      <c r="E687" s="12">
        <v>0.65</v>
      </c>
      <c r="F687" s="12"/>
      <c r="G687" s="12">
        <v>2.7</v>
      </c>
      <c r="H687" s="12"/>
      <c r="I687" s="12">
        <f t="shared" si="27"/>
        <v>1.755</v>
      </c>
      <c r="J687" s="12">
        <v>10</v>
      </c>
      <c r="K687" s="12">
        <f t="shared" si="26"/>
        <v>17.55</v>
      </c>
    </row>
    <row r="688" spans="3:11">
      <c r="C688" s="12"/>
      <c r="D688" s="12">
        <v>1</v>
      </c>
      <c r="E688" s="12">
        <v>0.6</v>
      </c>
      <c r="F688" s="12"/>
      <c r="G688" s="12">
        <v>2.7</v>
      </c>
      <c r="H688" s="12"/>
      <c r="I688" s="12">
        <f t="shared" si="27"/>
        <v>1.62</v>
      </c>
      <c r="J688" s="12">
        <v>10</v>
      </c>
      <c r="K688" s="12">
        <f t="shared" si="26"/>
        <v>16.2</v>
      </c>
    </row>
    <row r="689" spans="3:11">
      <c r="C689" s="12" t="s">
        <v>164</v>
      </c>
      <c r="D689" s="12">
        <v>2</v>
      </c>
      <c r="E689" s="12">
        <v>3.5</v>
      </c>
      <c r="F689" s="12"/>
      <c r="G689" s="12">
        <v>2.7</v>
      </c>
      <c r="H689" s="12"/>
      <c r="I689" s="12">
        <f t="shared" ref="I689:I720" si="28">D689*E689*G689</f>
        <v>18.9</v>
      </c>
      <c r="J689" s="12">
        <v>10</v>
      </c>
      <c r="K689" s="12">
        <f t="shared" si="26"/>
        <v>189</v>
      </c>
    </row>
    <row r="690" spans="3:11">
      <c r="C690" s="12"/>
      <c r="D690" s="12">
        <v>2</v>
      </c>
      <c r="E690" s="12">
        <v>1.15</v>
      </c>
      <c r="F690" s="12"/>
      <c r="G690" s="12">
        <v>2.7</v>
      </c>
      <c r="H690" s="12"/>
      <c r="I690" s="12">
        <f t="shared" si="28"/>
        <v>6.21</v>
      </c>
      <c r="J690" s="12">
        <v>10</v>
      </c>
      <c r="K690" s="12">
        <f t="shared" si="26"/>
        <v>62.1</v>
      </c>
    </row>
    <row r="691" spans="3:11">
      <c r="C691" s="12" t="s">
        <v>165</v>
      </c>
      <c r="D691" s="12">
        <v>2</v>
      </c>
      <c r="E691" s="12">
        <v>0.65</v>
      </c>
      <c r="F691" s="12"/>
      <c r="G691" s="12">
        <v>2.7</v>
      </c>
      <c r="H691" s="12"/>
      <c r="I691" s="12">
        <f t="shared" si="28"/>
        <v>3.51</v>
      </c>
      <c r="J691" s="12">
        <v>10</v>
      </c>
      <c r="K691" s="12">
        <f t="shared" si="26"/>
        <v>35.1</v>
      </c>
    </row>
    <row r="692" spans="3:11">
      <c r="C692" s="12"/>
      <c r="D692" s="12">
        <v>2</v>
      </c>
      <c r="E692" s="12">
        <v>3.5</v>
      </c>
      <c r="F692" s="12"/>
      <c r="G692" s="12">
        <v>2.7</v>
      </c>
      <c r="H692" s="12"/>
      <c r="I692" s="12">
        <f t="shared" si="28"/>
        <v>18.9</v>
      </c>
      <c r="J692" s="12">
        <v>10</v>
      </c>
      <c r="K692" s="12">
        <f t="shared" si="26"/>
        <v>189</v>
      </c>
    </row>
    <row r="693" spans="3:11">
      <c r="C693" s="12"/>
      <c r="D693" s="12">
        <v>2</v>
      </c>
      <c r="E693" s="12">
        <v>1.7</v>
      </c>
      <c r="F693" s="12"/>
      <c r="G693" s="12">
        <v>0.7</v>
      </c>
      <c r="H693" s="12"/>
      <c r="I693" s="12">
        <f t="shared" si="28"/>
        <v>2.38</v>
      </c>
      <c r="J693" s="12">
        <v>10</v>
      </c>
      <c r="K693" s="12">
        <f t="shared" si="26"/>
        <v>23.8</v>
      </c>
    </row>
    <row r="694" spans="3:11">
      <c r="C694" s="12" t="s">
        <v>166</v>
      </c>
      <c r="D694" s="12">
        <v>1</v>
      </c>
      <c r="E694" s="12">
        <v>1.97</v>
      </c>
      <c r="F694" s="12"/>
      <c r="G694" s="12">
        <v>2.7</v>
      </c>
      <c r="H694" s="12"/>
      <c r="I694" s="12">
        <f t="shared" si="28"/>
        <v>5.319</v>
      </c>
      <c r="J694" s="12">
        <v>10</v>
      </c>
      <c r="K694" s="12">
        <f t="shared" si="26"/>
        <v>53.19</v>
      </c>
    </row>
    <row r="695" spans="3:11">
      <c r="C695" s="12"/>
      <c r="D695" s="12">
        <v>1</v>
      </c>
      <c r="E695" s="12">
        <v>2.8</v>
      </c>
      <c r="F695" s="12"/>
      <c r="G695" s="12">
        <v>2.7</v>
      </c>
      <c r="H695" s="12"/>
      <c r="I695" s="12">
        <f t="shared" si="28"/>
        <v>7.56</v>
      </c>
      <c r="J695" s="12">
        <v>10</v>
      </c>
      <c r="K695" s="12">
        <f t="shared" si="26"/>
        <v>75.6</v>
      </c>
    </row>
    <row r="696" s="13" customFormat="1" spans="3:11">
      <c r="C696" s="12"/>
      <c r="D696" s="12">
        <v>1</v>
      </c>
      <c r="E696" s="12">
        <v>0.65</v>
      </c>
      <c r="F696" s="12"/>
      <c r="G696" s="12">
        <v>2.7</v>
      </c>
      <c r="H696" s="12"/>
      <c r="I696" s="12">
        <f t="shared" si="28"/>
        <v>1.755</v>
      </c>
      <c r="J696" s="12">
        <v>10</v>
      </c>
      <c r="K696" s="12">
        <f t="shared" si="26"/>
        <v>17.55</v>
      </c>
    </row>
    <row r="697" s="13" customFormat="1" spans="3:11">
      <c r="C697" s="12"/>
      <c r="D697" s="12">
        <v>1</v>
      </c>
      <c r="E697" s="12">
        <v>0.35</v>
      </c>
      <c r="F697" s="12"/>
      <c r="G697" s="12">
        <v>2.7</v>
      </c>
      <c r="H697" s="12"/>
      <c r="I697" s="12">
        <f t="shared" si="28"/>
        <v>0.945</v>
      </c>
      <c r="J697" s="12">
        <v>10</v>
      </c>
      <c r="K697" s="12">
        <f t="shared" si="26"/>
        <v>9.45</v>
      </c>
    </row>
    <row r="698" s="13" customFormat="1" spans="3:11">
      <c r="C698" s="12"/>
      <c r="D698" s="12">
        <v>1</v>
      </c>
      <c r="E698" s="12">
        <v>1</v>
      </c>
      <c r="F698" s="12"/>
      <c r="G698" s="12">
        <v>2.7</v>
      </c>
      <c r="H698" s="12"/>
      <c r="I698" s="12">
        <f t="shared" si="28"/>
        <v>2.7</v>
      </c>
      <c r="J698" s="12">
        <v>10</v>
      </c>
      <c r="K698" s="12">
        <f t="shared" si="26"/>
        <v>27</v>
      </c>
    </row>
    <row r="699" s="13" customFormat="1" spans="3:11">
      <c r="C699" s="12"/>
      <c r="D699" s="12">
        <v>1</v>
      </c>
      <c r="E699" s="12">
        <v>1.1</v>
      </c>
      <c r="F699" s="12"/>
      <c r="G699" s="12">
        <v>0.5</v>
      </c>
      <c r="H699" s="12"/>
      <c r="I699" s="12">
        <f t="shared" si="28"/>
        <v>0.55</v>
      </c>
      <c r="J699" s="12">
        <v>10</v>
      </c>
      <c r="K699" s="12">
        <f t="shared" si="26"/>
        <v>5.5</v>
      </c>
    </row>
    <row r="700" s="13" customFormat="1" spans="3:11">
      <c r="C700" s="12"/>
      <c r="D700" s="12">
        <v>1</v>
      </c>
      <c r="E700" s="12">
        <v>0.25</v>
      </c>
      <c r="F700" s="12"/>
      <c r="G700" s="12">
        <v>2.7</v>
      </c>
      <c r="H700" s="12"/>
      <c r="I700" s="12">
        <f t="shared" si="28"/>
        <v>0.675</v>
      </c>
      <c r="J700" s="12">
        <v>10</v>
      </c>
      <c r="K700" s="12">
        <f t="shared" si="26"/>
        <v>6.75</v>
      </c>
    </row>
    <row r="701" s="13" customFormat="1" spans="3:11">
      <c r="C701" s="12"/>
      <c r="D701" s="12">
        <v>1</v>
      </c>
      <c r="E701" s="12">
        <v>2.34</v>
      </c>
      <c r="F701" s="12"/>
      <c r="G701" s="12">
        <v>2.7</v>
      </c>
      <c r="H701" s="12"/>
      <c r="I701" s="12">
        <f t="shared" si="28"/>
        <v>6.318</v>
      </c>
      <c r="J701" s="12">
        <v>10</v>
      </c>
      <c r="K701" s="12">
        <f t="shared" si="26"/>
        <v>63.18</v>
      </c>
    </row>
    <row r="702" s="13" customFormat="1" spans="3:11">
      <c r="C702" s="12"/>
      <c r="D702" s="12">
        <v>1</v>
      </c>
      <c r="E702" s="12">
        <v>3.7</v>
      </c>
      <c r="F702" s="12"/>
      <c r="G702" s="12">
        <v>2.7</v>
      </c>
      <c r="H702" s="12"/>
      <c r="I702" s="12">
        <f t="shared" si="28"/>
        <v>9.99</v>
      </c>
      <c r="J702" s="12">
        <v>10</v>
      </c>
      <c r="K702" s="12">
        <f t="shared" si="26"/>
        <v>99.9</v>
      </c>
    </row>
    <row r="703" s="13" customFormat="1" spans="3:11">
      <c r="C703" s="12" t="s">
        <v>362</v>
      </c>
      <c r="D703" s="12">
        <v>2</v>
      </c>
      <c r="E703" s="12">
        <v>3</v>
      </c>
      <c r="F703" s="12"/>
      <c r="G703" s="12">
        <v>2.7</v>
      </c>
      <c r="H703" s="12"/>
      <c r="I703" s="12">
        <f t="shared" si="28"/>
        <v>16.2</v>
      </c>
      <c r="J703" s="12">
        <v>10</v>
      </c>
      <c r="K703" s="12">
        <f t="shared" si="26"/>
        <v>162</v>
      </c>
    </row>
    <row r="704" s="13" customFormat="1" spans="3:11">
      <c r="C704" s="12" t="s">
        <v>363</v>
      </c>
      <c r="D704" s="12">
        <v>2</v>
      </c>
      <c r="E704" s="12">
        <v>0.65</v>
      </c>
      <c r="F704" s="12"/>
      <c r="G704" s="12">
        <v>2.7</v>
      </c>
      <c r="H704" s="12"/>
      <c r="I704" s="12">
        <f t="shared" si="28"/>
        <v>3.51</v>
      </c>
      <c r="J704" s="12">
        <v>10</v>
      </c>
      <c r="K704" s="12">
        <f t="shared" si="26"/>
        <v>35.1</v>
      </c>
    </row>
    <row r="705" s="13" customFormat="1" spans="3:11">
      <c r="C705" s="12"/>
      <c r="D705" s="12">
        <v>2</v>
      </c>
      <c r="E705" s="12">
        <v>1.1</v>
      </c>
      <c r="F705" s="12"/>
      <c r="G705" s="12">
        <v>0.5</v>
      </c>
      <c r="H705" s="12"/>
      <c r="I705" s="12">
        <f t="shared" si="28"/>
        <v>1.1</v>
      </c>
      <c r="J705" s="12">
        <v>10</v>
      </c>
      <c r="K705" s="12">
        <f t="shared" si="26"/>
        <v>11</v>
      </c>
    </row>
    <row r="706" s="13" customFormat="1" spans="3:11">
      <c r="C706" s="12"/>
      <c r="D706" s="12">
        <v>1</v>
      </c>
      <c r="E706" s="12">
        <v>0.3</v>
      </c>
      <c r="F706" s="12"/>
      <c r="G706" s="12">
        <v>2.7</v>
      </c>
      <c r="H706" s="12"/>
      <c r="I706" s="12">
        <f t="shared" si="28"/>
        <v>0.81</v>
      </c>
      <c r="J706" s="12">
        <v>10</v>
      </c>
      <c r="K706" s="12">
        <f t="shared" si="26"/>
        <v>8.1</v>
      </c>
    </row>
    <row r="707" s="13" customFormat="1" spans="3:11">
      <c r="C707" s="12"/>
      <c r="D707" s="12">
        <v>1</v>
      </c>
      <c r="E707" s="12">
        <v>1.05</v>
      </c>
      <c r="F707" s="12"/>
      <c r="G707" s="12">
        <v>0.5</v>
      </c>
      <c r="H707" s="12"/>
      <c r="I707" s="12">
        <f t="shared" si="28"/>
        <v>0.525</v>
      </c>
      <c r="J707" s="12">
        <v>10</v>
      </c>
      <c r="K707" s="12">
        <f t="shared" si="26"/>
        <v>5.25</v>
      </c>
    </row>
    <row r="708" s="13" customFormat="1" spans="3:11">
      <c r="C708" s="12"/>
      <c r="D708" s="12">
        <v>1</v>
      </c>
      <c r="E708" s="12">
        <v>0.2</v>
      </c>
      <c r="F708" s="12"/>
      <c r="G708" s="12">
        <v>2.7</v>
      </c>
      <c r="H708" s="12"/>
      <c r="I708" s="12">
        <f t="shared" si="28"/>
        <v>0.54</v>
      </c>
      <c r="J708" s="12">
        <v>10</v>
      </c>
      <c r="K708" s="12">
        <f t="shared" si="26"/>
        <v>5.4</v>
      </c>
    </row>
    <row r="709" s="13" customFormat="1" spans="3:11">
      <c r="C709" s="12"/>
      <c r="D709" s="12">
        <v>1</v>
      </c>
      <c r="E709" s="12">
        <v>0.23</v>
      </c>
      <c r="F709" s="12"/>
      <c r="G709" s="12">
        <v>2.7</v>
      </c>
      <c r="H709" s="12"/>
      <c r="I709" s="12">
        <f t="shared" si="28"/>
        <v>0.621</v>
      </c>
      <c r="J709" s="12">
        <v>10</v>
      </c>
      <c r="K709" s="12">
        <f t="shared" si="26"/>
        <v>6.21</v>
      </c>
    </row>
    <row r="710" s="13" customFormat="1" spans="3:11">
      <c r="C710" s="12"/>
      <c r="D710" s="12">
        <v>1</v>
      </c>
      <c r="E710" s="12">
        <v>2.7</v>
      </c>
      <c r="F710" s="12"/>
      <c r="G710" s="12">
        <v>0.92</v>
      </c>
      <c r="H710" s="12"/>
      <c r="I710" s="12">
        <f t="shared" si="28"/>
        <v>2.484</v>
      </c>
      <c r="J710" s="12">
        <v>10</v>
      </c>
      <c r="K710" s="12">
        <f t="shared" si="26"/>
        <v>24.84</v>
      </c>
    </row>
    <row r="711" s="13" customFormat="1" spans="3:11">
      <c r="C711" s="12"/>
      <c r="D711" s="12">
        <v>1</v>
      </c>
      <c r="E711" s="12">
        <v>0.3</v>
      </c>
      <c r="F711" s="12"/>
      <c r="G711" s="12">
        <v>2.7</v>
      </c>
      <c r="H711" s="12"/>
      <c r="I711" s="12">
        <f t="shared" si="28"/>
        <v>0.81</v>
      </c>
      <c r="J711" s="12">
        <v>10</v>
      </c>
      <c r="K711" s="12">
        <f t="shared" si="26"/>
        <v>8.1</v>
      </c>
    </row>
    <row r="712" s="13" customFormat="1" spans="3:11">
      <c r="C712" s="12"/>
      <c r="D712" s="12">
        <v>1</v>
      </c>
      <c r="E712" s="12">
        <v>0.49</v>
      </c>
      <c r="F712" s="12"/>
      <c r="G712" s="12">
        <v>2.7</v>
      </c>
      <c r="H712" s="12"/>
      <c r="I712" s="12">
        <f t="shared" si="28"/>
        <v>1.323</v>
      </c>
      <c r="J712" s="12">
        <v>10</v>
      </c>
      <c r="K712" s="12">
        <f t="shared" ref="K712:K743" si="29">I712*J712</f>
        <v>13.23</v>
      </c>
    </row>
    <row r="713" s="13" customFormat="1" spans="3:11">
      <c r="C713" s="12"/>
      <c r="D713" s="12">
        <v>1</v>
      </c>
      <c r="E713" s="12">
        <v>1.1</v>
      </c>
      <c r="F713" s="12"/>
      <c r="G713" s="12">
        <v>0.5</v>
      </c>
      <c r="H713" s="12"/>
      <c r="I713" s="12">
        <f t="shared" si="28"/>
        <v>0.55</v>
      </c>
      <c r="J713" s="12">
        <v>10</v>
      </c>
      <c r="K713" s="12">
        <f t="shared" si="29"/>
        <v>5.5</v>
      </c>
    </row>
    <row r="714" spans="3:11">
      <c r="C714" s="12"/>
      <c r="D714" s="12">
        <v>1</v>
      </c>
      <c r="E714" s="12">
        <v>0.15</v>
      </c>
      <c r="F714" s="12"/>
      <c r="G714" s="12">
        <v>2.7</v>
      </c>
      <c r="H714" s="12"/>
      <c r="I714" s="12">
        <f t="shared" si="28"/>
        <v>0.405</v>
      </c>
      <c r="J714" s="12">
        <v>10</v>
      </c>
      <c r="K714" s="12">
        <f t="shared" si="29"/>
        <v>4.05</v>
      </c>
    </row>
    <row r="715" spans="3:11">
      <c r="C715" s="12" t="s">
        <v>364</v>
      </c>
      <c r="D715" s="12">
        <v>1</v>
      </c>
      <c r="E715" s="12">
        <v>2.51</v>
      </c>
      <c r="F715" s="12"/>
      <c r="G715" s="12">
        <v>2.7</v>
      </c>
      <c r="H715" s="12"/>
      <c r="I715" s="12">
        <f t="shared" si="28"/>
        <v>6.777</v>
      </c>
      <c r="J715" s="12">
        <v>10</v>
      </c>
      <c r="K715" s="12">
        <f t="shared" si="29"/>
        <v>67.77</v>
      </c>
    </row>
    <row r="716" spans="3:11">
      <c r="C716" s="12"/>
      <c r="D716" s="12">
        <v>1</v>
      </c>
      <c r="E716" s="12">
        <v>2.8</v>
      </c>
      <c r="F716" s="12"/>
      <c r="G716" s="12">
        <v>2.7</v>
      </c>
      <c r="H716" s="12"/>
      <c r="I716" s="12">
        <f t="shared" si="28"/>
        <v>7.56</v>
      </c>
      <c r="J716" s="12">
        <v>10</v>
      </c>
      <c r="K716" s="12">
        <f t="shared" si="29"/>
        <v>75.6</v>
      </c>
    </row>
    <row r="717" spans="3:11">
      <c r="C717" s="12"/>
      <c r="D717" s="12">
        <v>1</v>
      </c>
      <c r="E717" s="12">
        <v>0.65</v>
      </c>
      <c r="G717" s="12">
        <v>2.7</v>
      </c>
      <c r="H717" s="12"/>
      <c r="I717" s="12">
        <f t="shared" si="28"/>
        <v>1.755</v>
      </c>
      <c r="J717" s="12">
        <v>10</v>
      </c>
      <c r="K717" s="12">
        <f t="shared" si="29"/>
        <v>17.55</v>
      </c>
    </row>
    <row r="718" spans="3:11">
      <c r="C718" s="12"/>
      <c r="D718" s="12">
        <v>1</v>
      </c>
      <c r="E718" s="12">
        <v>0.35</v>
      </c>
      <c r="F718" s="12"/>
      <c r="G718" s="12">
        <v>2.7</v>
      </c>
      <c r="H718" s="12"/>
      <c r="I718" s="12">
        <f t="shared" si="28"/>
        <v>0.945</v>
      </c>
      <c r="J718" s="12">
        <v>10</v>
      </c>
      <c r="K718" s="12">
        <f t="shared" si="29"/>
        <v>9.45</v>
      </c>
    </row>
    <row r="719" spans="3:11">
      <c r="C719" s="12"/>
      <c r="D719" s="12">
        <v>1</v>
      </c>
      <c r="E719" s="12">
        <v>1.1</v>
      </c>
      <c r="F719" s="12"/>
      <c r="G719" s="12">
        <v>0.5</v>
      </c>
      <c r="H719" s="12"/>
      <c r="I719" s="12">
        <f t="shared" si="28"/>
        <v>0.55</v>
      </c>
      <c r="J719" s="12">
        <v>10</v>
      </c>
      <c r="K719" s="12">
        <f t="shared" si="29"/>
        <v>5.5</v>
      </c>
    </row>
    <row r="720" spans="3:11">
      <c r="C720" s="12"/>
      <c r="D720" s="12">
        <v>1</v>
      </c>
      <c r="E720" s="12">
        <v>1.22</v>
      </c>
      <c r="F720" s="12"/>
      <c r="G720" s="12">
        <v>2.7</v>
      </c>
      <c r="H720" s="12"/>
      <c r="I720" s="12">
        <f t="shared" si="28"/>
        <v>3.294</v>
      </c>
      <c r="J720" s="12">
        <v>10</v>
      </c>
      <c r="K720" s="12">
        <f t="shared" si="29"/>
        <v>32.94</v>
      </c>
    </row>
    <row r="721" spans="3:11">
      <c r="C721" s="12"/>
      <c r="D721" s="12">
        <v>1</v>
      </c>
      <c r="E721" s="12">
        <v>2.54</v>
      </c>
      <c r="F721" s="12"/>
      <c r="G721" s="12">
        <v>2.7</v>
      </c>
      <c r="H721" s="12"/>
      <c r="I721" s="12">
        <f t="shared" ref="I721:I752" si="30">D721*E721*G721</f>
        <v>6.858</v>
      </c>
      <c r="J721" s="12">
        <v>10</v>
      </c>
      <c r="K721" s="12">
        <f t="shared" si="29"/>
        <v>68.58</v>
      </c>
    </row>
    <row r="722" spans="3:11">
      <c r="C722" s="12"/>
      <c r="D722" s="12">
        <v>1</v>
      </c>
      <c r="E722" s="12">
        <v>3.7</v>
      </c>
      <c r="F722" s="12"/>
      <c r="G722" s="12">
        <v>2.7</v>
      </c>
      <c r="H722" s="12"/>
      <c r="I722" s="12">
        <f t="shared" si="30"/>
        <v>9.99</v>
      </c>
      <c r="J722" s="12">
        <v>10</v>
      </c>
      <c r="K722" s="12">
        <f t="shared" si="29"/>
        <v>99.9</v>
      </c>
    </row>
    <row r="723" spans="3:11">
      <c r="C723" s="12" t="s">
        <v>365</v>
      </c>
      <c r="D723" s="12">
        <v>1</v>
      </c>
      <c r="E723" s="12">
        <v>1.65</v>
      </c>
      <c r="F723" s="12"/>
      <c r="G723" s="12">
        <v>2.7</v>
      </c>
      <c r="H723" s="12"/>
      <c r="I723" s="12">
        <f t="shared" si="30"/>
        <v>4.455</v>
      </c>
      <c r="J723" s="12">
        <v>10</v>
      </c>
      <c r="K723" s="12">
        <f t="shared" si="29"/>
        <v>44.55</v>
      </c>
    </row>
    <row r="724" spans="4:11">
      <c r="D724" s="12">
        <v>1</v>
      </c>
      <c r="E724" s="12">
        <v>0.82</v>
      </c>
      <c r="G724" s="12">
        <v>2.7</v>
      </c>
      <c r="I724" s="12">
        <f t="shared" si="30"/>
        <v>2.214</v>
      </c>
      <c r="J724" s="12">
        <v>10</v>
      </c>
      <c r="K724" s="12">
        <f t="shared" si="29"/>
        <v>22.14</v>
      </c>
    </row>
    <row r="725" spans="4:11">
      <c r="D725" s="12">
        <v>1</v>
      </c>
      <c r="E725" s="12">
        <v>0.93</v>
      </c>
      <c r="G725" s="12">
        <v>2.7</v>
      </c>
      <c r="I725" s="12">
        <f t="shared" si="30"/>
        <v>2.511</v>
      </c>
      <c r="J725" s="12">
        <v>10</v>
      </c>
      <c r="K725" s="12">
        <f t="shared" si="29"/>
        <v>25.11</v>
      </c>
    </row>
    <row r="726" spans="4:11">
      <c r="D726" s="12">
        <v>1</v>
      </c>
      <c r="E726" s="12">
        <v>0.82</v>
      </c>
      <c r="G726" s="12">
        <v>2.7</v>
      </c>
      <c r="I726" s="12">
        <f t="shared" si="30"/>
        <v>2.214</v>
      </c>
      <c r="J726" s="12">
        <v>10</v>
      </c>
      <c r="K726" s="12">
        <f t="shared" si="29"/>
        <v>22.14</v>
      </c>
    </row>
    <row r="727" spans="3:11">
      <c r="C727" s="12"/>
      <c r="D727" s="12">
        <v>1</v>
      </c>
      <c r="E727" s="12">
        <v>0.32</v>
      </c>
      <c r="F727" s="12"/>
      <c r="G727" s="12">
        <v>2.7</v>
      </c>
      <c r="H727" s="12"/>
      <c r="I727" s="12">
        <f t="shared" si="30"/>
        <v>0.864</v>
      </c>
      <c r="J727" s="12">
        <v>10</v>
      </c>
      <c r="K727" s="12">
        <f t="shared" si="29"/>
        <v>8.64</v>
      </c>
    </row>
    <row r="728" spans="3:11">
      <c r="C728" s="12"/>
      <c r="D728" s="12">
        <v>1</v>
      </c>
      <c r="E728" s="12">
        <v>1.05</v>
      </c>
      <c r="F728" s="12"/>
      <c r="G728" s="12">
        <v>0.5</v>
      </c>
      <c r="H728" s="12"/>
      <c r="I728" s="12">
        <f t="shared" si="30"/>
        <v>0.525</v>
      </c>
      <c r="J728" s="12">
        <v>10</v>
      </c>
      <c r="K728" s="12">
        <f t="shared" si="29"/>
        <v>5.25</v>
      </c>
    </row>
    <row r="729" spans="3:11">
      <c r="C729" s="12"/>
      <c r="D729" s="12">
        <v>1</v>
      </c>
      <c r="E729" s="12">
        <v>0.4</v>
      </c>
      <c r="F729" s="12"/>
      <c r="G729" s="12">
        <v>2.7</v>
      </c>
      <c r="H729" s="12"/>
      <c r="I729" s="12">
        <f t="shared" si="30"/>
        <v>1.08</v>
      </c>
      <c r="J729" s="12">
        <v>10</v>
      </c>
      <c r="K729" s="12">
        <f t="shared" si="29"/>
        <v>10.8</v>
      </c>
    </row>
    <row r="730" spans="3:11">
      <c r="C730" s="12"/>
      <c r="D730" s="12">
        <v>1</v>
      </c>
      <c r="E730" s="12">
        <v>1.9</v>
      </c>
      <c r="F730" s="12"/>
      <c r="G730" s="12">
        <v>2.7</v>
      </c>
      <c r="H730" s="12"/>
      <c r="I730" s="12">
        <f t="shared" si="30"/>
        <v>5.13</v>
      </c>
      <c r="J730" s="12">
        <v>10</v>
      </c>
      <c r="K730" s="12">
        <f t="shared" si="29"/>
        <v>51.3</v>
      </c>
    </row>
    <row r="731" spans="3:11">
      <c r="C731" s="12" t="s">
        <v>366</v>
      </c>
      <c r="D731" s="12">
        <v>2</v>
      </c>
      <c r="E731" s="12">
        <v>3.5</v>
      </c>
      <c r="F731" s="12"/>
      <c r="G731" s="12">
        <v>2.7</v>
      </c>
      <c r="H731" s="12"/>
      <c r="I731" s="12">
        <f t="shared" si="30"/>
        <v>18.9</v>
      </c>
      <c r="J731" s="12">
        <v>10</v>
      </c>
      <c r="K731" s="12">
        <f t="shared" si="29"/>
        <v>189</v>
      </c>
    </row>
    <row r="732" spans="3:11">
      <c r="C732" s="12"/>
      <c r="D732" s="12">
        <v>2</v>
      </c>
      <c r="E732" s="12">
        <v>1.1</v>
      </c>
      <c r="F732" s="12"/>
      <c r="G732" s="12">
        <v>2.7</v>
      </c>
      <c r="H732" s="12"/>
      <c r="I732" s="12">
        <f t="shared" si="30"/>
        <v>5.94</v>
      </c>
      <c r="J732" s="12">
        <v>10</v>
      </c>
      <c r="K732" s="12">
        <f t="shared" si="29"/>
        <v>59.4</v>
      </c>
    </row>
    <row r="733" spans="3:11">
      <c r="C733" s="12"/>
      <c r="D733" s="12">
        <v>2</v>
      </c>
      <c r="E733" s="12">
        <v>1.7</v>
      </c>
      <c r="F733" s="12"/>
      <c r="G733" s="12">
        <v>0.7</v>
      </c>
      <c r="H733" s="12"/>
      <c r="I733" s="12">
        <f t="shared" si="30"/>
        <v>2.38</v>
      </c>
      <c r="J733" s="12">
        <v>10</v>
      </c>
      <c r="K733" s="12">
        <f t="shared" si="29"/>
        <v>23.8</v>
      </c>
    </row>
    <row r="734" spans="3:11">
      <c r="C734" s="12" t="s">
        <v>367</v>
      </c>
      <c r="D734" s="12">
        <v>1</v>
      </c>
      <c r="E734" s="12">
        <v>0.51</v>
      </c>
      <c r="G734" s="12">
        <v>2.7</v>
      </c>
      <c r="H734" s="12"/>
      <c r="I734" s="12">
        <f t="shared" si="30"/>
        <v>1.377</v>
      </c>
      <c r="J734" s="12">
        <v>10</v>
      </c>
      <c r="K734" s="12">
        <f t="shared" si="29"/>
        <v>13.77</v>
      </c>
    </row>
    <row r="735" s="13" customFormat="1" spans="3:11">
      <c r="C735" s="12"/>
      <c r="D735" s="12">
        <v>1</v>
      </c>
      <c r="E735" s="12">
        <v>4.8</v>
      </c>
      <c r="G735" s="12">
        <v>2.7</v>
      </c>
      <c r="H735" s="12"/>
      <c r="I735" s="12">
        <f t="shared" si="30"/>
        <v>12.96</v>
      </c>
      <c r="J735" s="12">
        <v>10</v>
      </c>
      <c r="K735" s="12">
        <f t="shared" si="29"/>
        <v>129.6</v>
      </c>
    </row>
    <row r="736" spans="3:11">
      <c r="C736" s="12"/>
      <c r="D736" s="12">
        <v>1</v>
      </c>
      <c r="E736" s="12">
        <v>0.65</v>
      </c>
      <c r="G736" s="12">
        <v>2.7</v>
      </c>
      <c r="H736" s="12"/>
      <c r="I736" s="12">
        <f t="shared" si="30"/>
        <v>1.755</v>
      </c>
      <c r="J736" s="12">
        <v>10</v>
      </c>
      <c r="K736" s="12">
        <f t="shared" si="29"/>
        <v>17.55</v>
      </c>
    </row>
    <row r="737" spans="3:11">
      <c r="C737" s="12"/>
      <c r="D737" s="12">
        <v>1</v>
      </c>
      <c r="E737" s="12">
        <v>1.05</v>
      </c>
      <c r="G737" s="12">
        <v>0.5</v>
      </c>
      <c r="H737" s="12"/>
      <c r="I737" s="12">
        <f t="shared" si="30"/>
        <v>0.525</v>
      </c>
      <c r="J737" s="12">
        <v>10</v>
      </c>
      <c r="K737" s="12">
        <f t="shared" si="29"/>
        <v>5.25</v>
      </c>
    </row>
    <row r="738" spans="3:11">
      <c r="C738" s="12"/>
      <c r="D738" s="12">
        <v>1</v>
      </c>
      <c r="E738" s="12">
        <v>0.5</v>
      </c>
      <c r="G738" s="12">
        <v>2.7</v>
      </c>
      <c r="H738" s="12"/>
      <c r="I738" s="12">
        <f t="shared" si="30"/>
        <v>1.35</v>
      </c>
      <c r="J738" s="12">
        <v>10</v>
      </c>
      <c r="K738" s="12">
        <f t="shared" si="29"/>
        <v>13.5</v>
      </c>
    </row>
    <row r="739" spans="3:11">
      <c r="C739" s="12"/>
      <c r="D739" s="12">
        <v>2</v>
      </c>
      <c r="E739" s="12">
        <v>0.2</v>
      </c>
      <c r="G739" s="12">
        <v>2.7</v>
      </c>
      <c r="H739" s="12"/>
      <c r="I739" s="12">
        <f t="shared" si="30"/>
        <v>1.08</v>
      </c>
      <c r="J739" s="12">
        <v>10</v>
      </c>
      <c r="K739" s="12">
        <f t="shared" si="29"/>
        <v>10.8</v>
      </c>
    </row>
    <row r="740" spans="3:11">
      <c r="C740" s="12"/>
      <c r="D740" s="12">
        <v>1</v>
      </c>
      <c r="E740" s="12">
        <v>0.81</v>
      </c>
      <c r="G740" s="12">
        <v>2.7</v>
      </c>
      <c r="H740" s="12"/>
      <c r="I740" s="12">
        <f t="shared" si="30"/>
        <v>2.187</v>
      </c>
      <c r="J740" s="12">
        <v>10</v>
      </c>
      <c r="K740" s="12">
        <f t="shared" si="29"/>
        <v>21.87</v>
      </c>
    </row>
    <row r="741" spans="3:11">
      <c r="C741" s="12"/>
      <c r="D741" s="12">
        <v>1</v>
      </c>
      <c r="E741" s="12">
        <v>0.2</v>
      </c>
      <c r="G741" s="12">
        <v>2.7</v>
      </c>
      <c r="H741" s="12"/>
      <c r="I741" s="12">
        <f t="shared" si="30"/>
        <v>0.54</v>
      </c>
      <c r="J741" s="12">
        <v>10</v>
      </c>
      <c r="K741" s="12">
        <f t="shared" si="29"/>
        <v>5.4</v>
      </c>
    </row>
    <row r="742" spans="3:11">
      <c r="C742" s="12"/>
      <c r="D742" s="12">
        <v>1</v>
      </c>
      <c r="E742" s="12">
        <v>1.39</v>
      </c>
      <c r="G742" s="12">
        <v>2.7</v>
      </c>
      <c r="H742" s="12"/>
      <c r="I742" s="12">
        <f t="shared" si="30"/>
        <v>3.753</v>
      </c>
      <c r="J742" s="12">
        <v>10</v>
      </c>
      <c r="K742" s="12">
        <f t="shared" si="29"/>
        <v>37.53</v>
      </c>
    </row>
    <row r="743" spans="3:11">
      <c r="C743" s="12" t="s">
        <v>389</v>
      </c>
      <c r="D743" s="12">
        <v>1</v>
      </c>
      <c r="E743" s="12">
        <v>5.26</v>
      </c>
      <c r="G743" s="12">
        <v>2.7</v>
      </c>
      <c r="H743" s="12"/>
      <c r="I743" s="12">
        <f t="shared" si="30"/>
        <v>14.202</v>
      </c>
      <c r="J743" s="12">
        <v>10</v>
      </c>
      <c r="K743" s="12">
        <f t="shared" si="29"/>
        <v>142.02</v>
      </c>
    </row>
    <row r="744" spans="3:11">
      <c r="C744" s="12"/>
      <c r="D744" s="12">
        <v>1</v>
      </c>
      <c r="E744" s="12">
        <v>1.05</v>
      </c>
      <c r="G744" s="12">
        <v>0.5</v>
      </c>
      <c r="H744" s="12"/>
      <c r="I744" s="12">
        <f t="shared" si="30"/>
        <v>0.525</v>
      </c>
      <c r="J744" s="12">
        <v>10</v>
      </c>
      <c r="K744" s="12">
        <f t="shared" ref="K744:K775" si="31">I744*J744</f>
        <v>5.25</v>
      </c>
    </row>
    <row r="745" spans="3:11">
      <c r="C745" s="12"/>
      <c r="D745" s="12">
        <v>1</v>
      </c>
      <c r="E745" s="12">
        <v>0.1</v>
      </c>
      <c r="F745" s="12"/>
      <c r="G745" s="12">
        <v>2.7</v>
      </c>
      <c r="H745" s="21"/>
      <c r="I745" s="21">
        <f t="shared" si="30"/>
        <v>0.27</v>
      </c>
      <c r="J745" s="12">
        <v>10</v>
      </c>
      <c r="K745" s="21">
        <f t="shared" si="31"/>
        <v>2.7</v>
      </c>
    </row>
    <row r="746" spans="3:11">
      <c r="C746" s="12"/>
      <c r="D746" s="12">
        <v>1</v>
      </c>
      <c r="E746" s="12">
        <v>2.51</v>
      </c>
      <c r="F746" s="12"/>
      <c r="G746" s="12">
        <v>2.7</v>
      </c>
      <c r="H746" s="21"/>
      <c r="I746" s="21">
        <f t="shared" si="30"/>
        <v>6.777</v>
      </c>
      <c r="J746" s="12">
        <v>10</v>
      </c>
      <c r="K746" s="21">
        <f t="shared" si="31"/>
        <v>67.77</v>
      </c>
    </row>
    <row r="747" spans="3:11">
      <c r="C747" s="12"/>
      <c r="D747" s="12">
        <v>1</v>
      </c>
      <c r="E747" s="12">
        <v>2.52</v>
      </c>
      <c r="F747" s="12"/>
      <c r="G747" s="12">
        <v>2.7</v>
      </c>
      <c r="H747" s="21"/>
      <c r="I747" s="21">
        <f t="shared" si="30"/>
        <v>6.804</v>
      </c>
      <c r="J747" s="12">
        <v>10</v>
      </c>
      <c r="K747" s="21">
        <f t="shared" si="31"/>
        <v>68.04</v>
      </c>
    </row>
    <row r="748" spans="3:11">
      <c r="C748" s="12"/>
      <c r="D748" s="12">
        <v>1</v>
      </c>
      <c r="E748" s="12">
        <v>0.2</v>
      </c>
      <c r="F748" s="12"/>
      <c r="G748" s="12">
        <v>2.7</v>
      </c>
      <c r="H748" s="21"/>
      <c r="I748" s="21">
        <f t="shared" si="30"/>
        <v>0.54</v>
      </c>
      <c r="J748" s="12">
        <v>10</v>
      </c>
      <c r="K748" s="21">
        <f t="shared" si="31"/>
        <v>5.4</v>
      </c>
    </row>
    <row r="749" spans="3:11">
      <c r="C749" s="12"/>
      <c r="D749" s="12">
        <v>1</v>
      </c>
      <c r="E749" s="12">
        <v>0.89</v>
      </c>
      <c r="F749" s="12"/>
      <c r="G749" s="12">
        <v>2.7</v>
      </c>
      <c r="H749" s="21"/>
      <c r="I749" s="21">
        <f t="shared" si="30"/>
        <v>2.403</v>
      </c>
      <c r="J749" s="12">
        <v>10</v>
      </c>
      <c r="K749" s="21">
        <f t="shared" si="31"/>
        <v>24.03</v>
      </c>
    </row>
    <row r="750" spans="3:11">
      <c r="C750" s="12" t="s">
        <v>390</v>
      </c>
      <c r="D750" s="12">
        <v>1</v>
      </c>
      <c r="E750" s="12">
        <v>2.21</v>
      </c>
      <c r="F750" s="12"/>
      <c r="G750" s="12">
        <v>2.7</v>
      </c>
      <c r="H750" s="21"/>
      <c r="I750" s="21">
        <f t="shared" si="30"/>
        <v>5.967</v>
      </c>
      <c r="J750" s="12">
        <v>10</v>
      </c>
      <c r="K750" s="21">
        <f t="shared" si="31"/>
        <v>59.67</v>
      </c>
    </row>
    <row r="751" s="13" customFormat="1" spans="3:11">
      <c r="C751" s="12"/>
      <c r="D751" s="12">
        <v>3</v>
      </c>
      <c r="E751" s="12">
        <v>1.05</v>
      </c>
      <c r="F751" s="12"/>
      <c r="G751" s="12">
        <v>0.5</v>
      </c>
      <c r="H751" s="21"/>
      <c r="I751" s="21">
        <f t="shared" si="30"/>
        <v>1.575</v>
      </c>
      <c r="J751" s="12">
        <v>10</v>
      </c>
      <c r="K751" s="21">
        <f t="shared" si="31"/>
        <v>15.75</v>
      </c>
    </row>
    <row r="752" s="13" customFormat="1" spans="3:11">
      <c r="C752" s="12"/>
      <c r="D752" s="12">
        <v>1</v>
      </c>
      <c r="E752" s="12">
        <v>0.5</v>
      </c>
      <c r="F752" s="12"/>
      <c r="G752" s="12">
        <v>2.7</v>
      </c>
      <c r="H752" s="21"/>
      <c r="I752" s="21">
        <f t="shared" si="30"/>
        <v>1.35</v>
      </c>
      <c r="J752" s="12">
        <v>10</v>
      </c>
      <c r="K752" s="21">
        <f t="shared" si="31"/>
        <v>13.5</v>
      </c>
    </row>
    <row r="753" s="13" customFormat="1" spans="3:11">
      <c r="C753" s="12"/>
      <c r="D753" s="12">
        <v>1</v>
      </c>
      <c r="E753" s="12">
        <v>0.51</v>
      </c>
      <c r="F753" s="12"/>
      <c r="G753" s="12">
        <v>2.7</v>
      </c>
      <c r="H753" s="21"/>
      <c r="I753" s="21">
        <f t="shared" ref="I753:I784" si="32">D753*E753*G753</f>
        <v>1.377</v>
      </c>
      <c r="J753" s="12">
        <v>10</v>
      </c>
      <c r="K753" s="21">
        <f t="shared" si="31"/>
        <v>13.77</v>
      </c>
    </row>
    <row r="754" s="13" customFormat="1" spans="3:11">
      <c r="C754" s="12"/>
      <c r="D754" s="12">
        <v>1</v>
      </c>
      <c r="E754" s="12">
        <v>0.65</v>
      </c>
      <c r="F754" s="12"/>
      <c r="G754" s="12">
        <v>2.7</v>
      </c>
      <c r="H754" s="21"/>
      <c r="I754" s="21">
        <f t="shared" si="32"/>
        <v>1.755</v>
      </c>
      <c r="J754" s="12">
        <v>10</v>
      </c>
      <c r="K754" s="21">
        <f t="shared" si="31"/>
        <v>17.55</v>
      </c>
    </row>
    <row r="755" s="13" customFormat="1" spans="3:11">
      <c r="C755" s="12"/>
      <c r="D755" s="12">
        <v>2</v>
      </c>
      <c r="E755" s="12">
        <v>0.1</v>
      </c>
      <c r="F755" s="12"/>
      <c r="G755" s="12">
        <v>2.7</v>
      </c>
      <c r="H755" s="21"/>
      <c r="I755" s="21">
        <f t="shared" si="32"/>
        <v>0.54</v>
      </c>
      <c r="J755" s="12">
        <v>10</v>
      </c>
      <c r="K755" s="21">
        <f t="shared" si="31"/>
        <v>5.4</v>
      </c>
    </row>
    <row r="756" s="13" customFormat="1" spans="3:11">
      <c r="C756" s="12" t="s">
        <v>167</v>
      </c>
      <c r="D756" s="12">
        <v>1</v>
      </c>
      <c r="E756" s="12">
        <v>4.5</v>
      </c>
      <c r="F756" s="12"/>
      <c r="G756" s="12">
        <v>2.7</v>
      </c>
      <c r="H756" s="21"/>
      <c r="I756" s="21">
        <f t="shared" si="32"/>
        <v>12.15</v>
      </c>
      <c r="J756" s="12">
        <v>10</v>
      </c>
      <c r="K756" s="21">
        <f t="shared" si="31"/>
        <v>121.5</v>
      </c>
    </row>
    <row r="757" s="13" customFormat="1" spans="3:11">
      <c r="C757" s="12"/>
      <c r="D757" s="12">
        <v>1</v>
      </c>
      <c r="E757" s="12">
        <v>1.05</v>
      </c>
      <c r="F757" s="12"/>
      <c r="G757" s="12">
        <v>0.5</v>
      </c>
      <c r="H757" s="21"/>
      <c r="I757" s="21">
        <f t="shared" si="32"/>
        <v>0.525</v>
      </c>
      <c r="J757" s="12">
        <v>10</v>
      </c>
      <c r="K757" s="21">
        <f t="shared" si="31"/>
        <v>5.25</v>
      </c>
    </row>
    <row r="758" s="13" customFormat="1" spans="3:11">
      <c r="C758" s="12"/>
      <c r="D758" s="12">
        <v>1</v>
      </c>
      <c r="E758" s="12">
        <v>0.7</v>
      </c>
      <c r="F758" s="12"/>
      <c r="G758" s="12">
        <v>2.7</v>
      </c>
      <c r="H758" s="21"/>
      <c r="I758" s="21">
        <f t="shared" si="32"/>
        <v>1.89</v>
      </c>
      <c r="J758" s="12">
        <v>10</v>
      </c>
      <c r="K758" s="21">
        <f t="shared" si="31"/>
        <v>18.9</v>
      </c>
    </row>
    <row r="759" s="13" customFormat="1" spans="3:11">
      <c r="C759" s="12"/>
      <c r="D759" s="12">
        <v>1</v>
      </c>
      <c r="E759" s="12">
        <v>1.05</v>
      </c>
      <c r="F759" s="12"/>
      <c r="G759" s="12">
        <v>0.5</v>
      </c>
      <c r="H759" s="21"/>
      <c r="I759" s="21">
        <f t="shared" si="32"/>
        <v>0.525</v>
      </c>
      <c r="J759" s="12">
        <v>10</v>
      </c>
      <c r="K759" s="21">
        <f t="shared" si="31"/>
        <v>5.25</v>
      </c>
    </row>
    <row r="760" s="13" customFormat="1" spans="3:11">
      <c r="C760" s="12"/>
      <c r="D760" s="12">
        <v>1</v>
      </c>
      <c r="E760" s="12">
        <v>0.4</v>
      </c>
      <c r="F760" s="12"/>
      <c r="G760" s="12">
        <v>2.7</v>
      </c>
      <c r="H760" s="21"/>
      <c r="I760" s="21">
        <f t="shared" si="32"/>
        <v>1.08</v>
      </c>
      <c r="J760" s="12">
        <v>10</v>
      </c>
      <c r="K760" s="21">
        <f t="shared" si="31"/>
        <v>10.8</v>
      </c>
    </row>
    <row r="761" s="13" customFormat="1" spans="3:11">
      <c r="C761" s="12"/>
      <c r="D761" s="12">
        <v>1</v>
      </c>
      <c r="E761" s="12">
        <v>0.2</v>
      </c>
      <c r="F761" s="12"/>
      <c r="G761" s="12">
        <v>2.7</v>
      </c>
      <c r="H761" s="21"/>
      <c r="I761" s="21">
        <f t="shared" si="32"/>
        <v>0.54</v>
      </c>
      <c r="J761" s="12">
        <v>10</v>
      </c>
      <c r="K761" s="21">
        <f t="shared" si="31"/>
        <v>5.4</v>
      </c>
    </row>
    <row r="762" s="13" customFormat="1" spans="3:11">
      <c r="C762" s="12"/>
      <c r="D762" s="12">
        <v>1</v>
      </c>
      <c r="E762" s="12">
        <v>2.25</v>
      </c>
      <c r="F762" s="12"/>
      <c r="G762" s="12">
        <v>2.7</v>
      </c>
      <c r="H762" s="21"/>
      <c r="I762" s="21">
        <f t="shared" si="32"/>
        <v>6.075</v>
      </c>
      <c r="J762" s="12">
        <v>10</v>
      </c>
      <c r="K762" s="21">
        <f t="shared" si="31"/>
        <v>60.75</v>
      </c>
    </row>
    <row r="763" s="13" customFormat="1" spans="3:11">
      <c r="C763" s="12"/>
      <c r="D763" s="12">
        <v>1</v>
      </c>
      <c r="E763" s="12">
        <v>2.75</v>
      </c>
      <c r="F763" s="12"/>
      <c r="G763" s="12">
        <v>0.92</v>
      </c>
      <c r="H763" s="21"/>
      <c r="I763" s="21">
        <f t="shared" si="32"/>
        <v>2.53</v>
      </c>
      <c r="J763" s="12">
        <v>10</v>
      </c>
      <c r="K763" s="21">
        <f t="shared" si="31"/>
        <v>25.3</v>
      </c>
    </row>
    <row r="764" s="13" customFormat="1" spans="3:11">
      <c r="C764" s="12"/>
      <c r="D764" s="12">
        <v>1</v>
      </c>
      <c r="E764" s="12">
        <v>0.42</v>
      </c>
      <c r="F764" s="12"/>
      <c r="G764" s="12">
        <v>2.7</v>
      </c>
      <c r="H764" s="21"/>
      <c r="I764" s="21">
        <f t="shared" si="32"/>
        <v>1.134</v>
      </c>
      <c r="J764" s="12">
        <v>10</v>
      </c>
      <c r="K764" s="21">
        <f t="shared" si="31"/>
        <v>11.34</v>
      </c>
    </row>
    <row r="765" s="13" customFormat="1" spans="3:11">
      <c r="C765" s="12"/>
      <c r="D765" s="12">
        <v>1</v>
      </c>
      <c r="E765" s="12">
        <v>0.3</v>
      </c>
      <c r="F765" s="12"/>
      <c r="G765" s="12">
        <v>2.7</v>
      </c>
      <c r="H765" s="21"/>
      <c r="I765" s="21">
        <f t="shared" si="32"/>
        <v>0.81</v>
      </c>
      <c r="J765" s="12">
        <v>10</v>
      </c>
      <c r="K765" s="21">
        <f t="shared" si="31"/>
        <v>8.1</v>
      </c>
    </row>
    <row r="766" s="13" customFormat="1" spans="3:11">
      <c r="C766" s="12"/>
      <c r="D766" s="12">
        <v>1</v>
      </c>
      <c r="E766" s="12">
        <v>1.15</v>
      </c>
      <c r="F766" s="12"/>
      <c r="G766" s="12">
        <v>2.7</v>
      </c>
      <c r="H766" s="21"/>
      <c r="I766" s="21">
        <f t="shared" si="32"/>
        <v>3.105</v>
      </c>
      <c r="J766" s="12">
        <v>10</v>
      </c>
      <c r="K766" s="21">
        <f t="shared" si="31"/>
        <v>31.05</v>
      </c>
    </row>
    <row r="767" s="13" customFormat="1" spans="3:11">
      <c r="C767" s="12" t="s">
        <v>391</v>
      </c>
      <c r="D767" s="12">
        <v>2</v>
      </c>
      <c r="E767" s="12">
        <v>4.74</v>
      </c>
      <c r="F767" s="12"/>
      <c r="G767" s="12">
        <v>0.85</v>
      </c>
      <c r="H767" s="21"/>
      <c r="I767" s="21">
        <f t="shared" si="32"/>
        <v>8.058</v>
      </c>
      <c r="J767" s="12">
        <v>10</v>
      </c>
      <c r="K767" s="21">
        <f t="shared" si="31"/>
        <v>80.58</v>
      </c>
    </row>
    <row r="768" s="13" customFormat="1" spans="3:11">
      <c r="C768" s="12"/>
      <c r="D768" s="12">
        <v>1</v>
      </c>
      <c r="E768" s="12">
        <v>0.1</v>
      </c>
      <c r="G768" s="12">
        <v>0.95</v>
      </c>
      <c r="I768" s="38">
        <f t="shared" si="32"/>
        <v>0.095</v>
      </c>
      <c r="J768" s="12">
        <v>10</v>
      </c>
      <c r="K768" s="38">
        <f t="shared" si="31"/>
        <v>0.95</v>
      </c>
    </row>
    <row r="769" s="13" customFormat="1" spans="3:11">
      <c r="C769" s="12"/>
      <c r="D769" s="12">
        <v>2</v>
      </c>
      <c r="E769" s="12">
        <v>6.3</v>
      </c>
      <c r="G769" s="12">
        <v>0.85</v>
      </c>
      <c r="I769" s="38">
        <f t="shared" si="32"/>
        <v>10.71</v>
      </c>
      <c r="J769" s="12">
        <v>10</v>
      </c>
      <c r="K769" s="38">
        <f t="shared" si="31"/>
        <v>107.1</v>
      </c>
    </row>
    <row r="770" s="13" customFormat="1" spans="3:11">
      <c r="C770" s="12"/>
      <c r="D770" s="12">
        <v>2</v>
      </c>
      <c r="E770" s="12">
        <v>0.1</v>
      </c>
      <c r="G770" s="12">
        <v>0.85</v>
      </c>
      <c r="I770" s="38">
        <f t="shared" si="32"/>
        <v>0.17</v>
      </c>
      <c r="J770" s="12">
        <v>10</v>
      </c>
      <c r="K770" s="38">
        <f t="shared" si="31"/>
        <v>1.7</v>
      </c>
    </row>
    <row r="771" s="13" customFormat="1" spans="3:11">
      <c r="C771" s="12"/>
      <c r="D771" s="12">
        <v>1</v>
      </c>
      <c r="E771" s="12">
        <v>0.3</v>
      </c>
      <c r="G771" s="12">
        <v>2.7</v>
      </c>
      <c r="I771" s="38">
        <f t="shared" si="32"/>
        <v>0.81</v>
      </c>
      <c r="J771" s="12">
        <v>10</v>
      </c>
      <c r="K771" s="38">
        <f t="shared" si="31"/>
        <v>8.1</v>
      </c>
    </row>
    <row r="772" s="13" customFormat="1" spans="3:11">
      <c r="C772" s="12"/>
      <c r="D772" s="12">
        <v>1</v>
      </c>
      <c r="E772" s="12">
        <v>1.05</v>
      </c>
      <c r="G772" s="12">
        <v>2.7</v>
      </c>
      <c r="I772" s="38">
        <f t="shared" si="32"/>
        <v>2.835</v>
      </c>
      <c r="J772" s="12">
        <v>10</v>
      </c>
      <c r="K772" s="38">
        <f t="shared" si="31"/>
        <v>28.35</v>
      </c>
    </row>
    <row r="773" s="13" customFormat="1" spans="3:11">
      <c r="C773" s="12"/>
      <c r="D773" s="12">
        <v>1</v>
      </c>
      <c r="E773" s="12">
        <v>0.3</v>
      </c>
      <c r="G773" s="12">
        <v>2.7</v>
      </c>
      <c r="I773" s="38">
        <f t="shared" si="32"/>
        <v>0.81</v>
      </c>
      <c r="J773" s="12">
        <v>10</v>
      </c>
      <c r="K773" s="38">
        <f t="shared" si="31"/>
        <v>8.1</v>
      </c>
    </row>
    <row r="774" s="13" customFormat="1" spans="3:11">
      <c r="C774" s="12"/>
      <c r="D774" s="12">
        <v>1</v>
      </c>
      <c r="E774" s="12">
        <v>0.75</v>
      </c>
      <c r="G774" s="12">
        <v>2.7</v>
      </c>
      <c r="I774" s="38">
        <f t="shared" si="32"/>
        <v>2.025</v>
      </c>
      <c r="J774" s="12">
        <v>10</v>
      </c>
      <c r="K774" s="38">
        <f t="shared" si="31"/>
        <v>20.25</v>
      </c>
    </row>
    <row r="775" s="13" customFormat="1" spans="3:11">
      <c r="C775" s="12"/>
      <c r="D775" s="12">
        <v>1</v>
      </c>
      <c r="E775" s="12">
        <v>0.8</v>
      </c>
      <c r="G775" s="12">
        <v>2.7</v>
      </c>
      <c r="I775" s="38">
        <f t="shared" si="32"/>
        <v>2.16</v>
      </c>
      <c r="J775" s="12">
        <v>10</v>
      </c>
      <c r="K775" s="38">
        <f t="shared" si="31"/>
        <v>21.6</v>
      </c>
    </row>
    <row r="776" s="13" customFormat="1" spans="3:11">
      <c r="C776" s="12"/>
      <c r="D776" s="12">
        <v>2</v>
      </c>
      <c r="E776" s="12">
        <v>0.25</v>
      </c>
      <c r="G776" s="12">
        <v>2.7</v>
      </c>
      <c r="I776" s="38">
        <f t="shared" si="32"/>
        <v>1.35</v>
      </c>
      <c r="J776" s="12">
        <v>10</v>
      </c>
      <c r="K776" s="38">
        <f t="shared" ref="K776:K807" si="33">I776*J776</f>
        <v>13.5</v>
      </c>
    </row>
    <row r="777" s="13" customFormat="1" spans="3:11">
      <c r="C777" s="12"/>
      <c r="D777" s="12">
        <v>1</v>
      </c>
      <c r="E777" s="12">
        <v>1.53</v>
      </c>
      <c r="G777" s="12">
        <v>2.7</v>
      </c>
      <c r="I777" s="38">
        <f t="shared" si="32"/>
        <v>4.131</v>
      </c>
      <c r="J777" s="12">
        <v>10</v>
      </c>
      <c r="K777" s="38">
        <f t="shared" si="33"/>
        <v>41.31</v>
      </c>
    </row>
    <row r="778" s="13" customFormat="1" spans="3:11">
      <c r="C778" s="12"/>
      <c r="D778" s="12">
        <v>1</v>
      </c>
      <c r="E778" s="12">
        <v>1.05</v>
      </c>
      <c r="G778" s="12">
        <v>0.5</v>
      </c>
      <c r="I778" s="38">
        <f t="shared" si="32"/>
        <v>0.525</v>
      </c>
      <c r="J778" s="12">
        <v>10</v>
      </c>
      <c r="K778" s="38">
        <f t="shared" si="33"/>
        <v>5.25</v>
      </c>
    </row>
    <row r="779" spans="3:11">
      <c r="C779" s="12"/>
      <c r="D779" s="12">
        <v>1</v>
      </c>
      <c r="E779" s="12">
        <v>0.2</v>
      </c>
      <c r="G779" s="12">
        <v>2.7</v>
      </c>
      <c r="I779" s="38">
        <f t="shared" si="32"/>
        <v>0.54</v>
      </c>
      <c r="J779" s="12">
        <v>10</v>
      </c>
      <c r="K779" s="38">
        <f t="shared" si="33"/>
        <v>5.4</v>
      </c>
    </row>
    <row r="780" spans="3:11">
      <c r="C780" s="12"/>
      <c r="D780" s="12">
        <v>1</v>
      </c>
      <c r="E780" s="12">
        <v>4.7</v>
      </c>
      <c r="G780" s="12">
        <v>2.7</v>
      </c>
      <c r="I780" s="38">
        <f t="shared" si="32"/>
        <v>12.69</v>
      </c>
      <c r="J780" s="12">
        <v>10</v>
      </c>
      <c r="K780" s="38">
        <f t="shared" si="33"/>
        <v>126.9</v>
      </c>
    </row>
    <row r="781" spans="3:11">
      <c r="C781" s="12"/>
      <c r="D781" s="12">
        <v>1</v>
      </c>
      <c r="E781" s="12">
        <v>0.83</v>
      </c>
      <c r="G781" s="12">
        <v>2.7</v>
      </c>
      <c r="I781" s="38">
        <f t="shared" si="32"/>
        <v>2.241</v>
      </c>
      <c r="J781" s="12">
        <v>10</v>
      </c>
      <c r="K781" s="38">
        <f t="shared" si="33"/>
        <v>22.41</v>
      </c>
    </row>
    <row r="782" spans="3:11">
      <c r="C782" s="12"/>
      <c r="D782" s="12">
        <v>1</v>
      </c>
      <c r="E782" s="12">
        <v>3.29</v>
      </c>
      <c r="G782" s="12">
        <v>2.7</v>
      </c>
      <c r="I782" s="38">
        <f t="shared" si="32"/>
        <v>8.883</v>
      </c>
      <c r="J782" s="12">
        <v>10</v>
      </c>
      <c r="K782" s="38">
        <f t="shared" si="33"/>
        <v>88.83</v>
      </c>
    </row>
    <row r="783" spans="3:11">
      <c r="C783" s="12"/>
      <c r="D783" s="12">
        <v>1</v>
      </c>
      <c r="E783" s="12">
        <v>1.05</v>
      </c>
      <c r="G783" s="12">
        <v>0.5</v>
      </c>
      <c r="I783" s="38">
        <f t="shared" si="32"/>
        <v>0.525</v>
      </c>
      <c r="J783" s="12">
        <v>10</v>
      </c>
      <c r="K783" s="38">
        <f t="shared" si="33"/>
        <v>5.25</v>
      </c>
    </row>
    <row r="784" spans="3:11">
      <c r="C784" s="12"/>
      <c r="D784" s="12">
        <v>1</v>
      </c>
      <c r="E784" s="12">
        <v>0.4</v>
      </c>
      <c r="G784" s="12">
        <v>2.7</v>
      </c>
      <c r="I784" s="38">
        <f t="shared" si="32"/>
        <v>1.08</v>
      </c>
      <c r="J784" s="12">
        <v>10</v>
      </c>
      <c r="K784" s="38">
        <f t="shared" si="33"/>
        <v>10.8</v>
      </c>
    </row>
    <row r="785" spans="3:11">
      <c r="C785" s="12"/>
      <c r="D785" s="12">
        <v>1</v>
      </c>
      <c r="E785" s="12">
        <v>1.05</v>
      </c>
      <c r="G785" s="12">
        <v>0.5</v>
      </c>
      <c r="I785" s="38">
        <f t="shared" ref="I785:I809" si="34">D785*E785*G785</f>
        <v>0.525</v>
      </c>
      <c r="J785" s="12">
        <v>10</v>
      </c>
      <c r="K785" s="38">
        <f t="shared" si="33"/>
        <v>5.25</v>
      </c>
    </row>
    <row r="786" spans="3:11">
      <c r="C786" s="12"/>
      <c r="D786" s="12">
        <v>1</v>
      </c>
      <c r="E786" s="12">
        <v>0.55</v>
      </c>
      <c r="G786" s="12">
        <v>2.7</v>
      </c>
      <c r="I786" s="38">
        <f t="shared" si="34"/>
        <v>1.485</v>
      </c>
      <c r="J786" s="12">
        <v>10</v>
      </c>
      <c r="K786" s="38">
        <f t="shared" si="33"/>
        <v>14.85</v>
      </c>
    </row>
    <row r="787" spans="3:11">
      <c r="C787" s="12"/>
      <c r="D787" s="12">
        <v>1</v>
      </c>
      <c r="E787" s="12">
        <v>1.05</v>
      </c>
      <c r="G787" s="12">
        <v>0.5</v>
      </c>
      <c r="I787" s="38">
        <f t="shared" si="34"/>
        <v>0.525</v>
      </c>
      <c r="J787" s="12">
        <v>10</v>
      </c>
      <c r="K787" s="38">
        <f t="shared" si="33"/>
        <v>5.25</v>
      </c>
    </row>
    <row r="788" spans="3:11">
      <c r="C788" s="12"/>
      <c r="D788" s="12">
        <v>1</v>
      </c>
      <c r="E788" s="12">
        <v>2.2</v>
      </c>
      <c r="G788" s="12">
        <v>2.7</v>
      </c>
      <c r="I788" s="38">
        <f t="shared" si="34"/>
        <v>5.94</v>
      </c>
      <c r="J788" s="12">
        <v>10</v>
      </c>
      <c r="K788" s="38">
        <f t="shared" si="33"/>
        <v>59.4</v>
      </c>
    </row>
    <row r="789" spans="3:11">
      <c r="C789" s="26" t="s">
        <v>392</v>
      </c>
      <c r="D789" s="12">
        <v>2</v>
      </c>
      <c r="E789" s="12">
        <v>2.5</v>
      </c>
      <c r="G789" s="12">
        <v>2.7</v>
      </c>
      <c r="I789" s="38">
        <f t="shared" si="34"/>
        <v>13.5</v>
      </c>
      <c r="J789" s="12">
        <v>10</v>
      </c>
      <c r="K789" s="38">
        <f t="shared" si="33"/>
        <v>135</v>
      </c>
    </row>
    <row r="790" spans="3:11">
      <c r="C790" s="12"/>
      <c r="D790" s="12">
        <v>2</v>
      </c>
      <c r="E790" s="12">
        <v>0.18</v>
      </c>
      <c r="G790" s="12">
        <v>2.7</v>
      </c>
      <c r="I790" s="38">
        <f t="shared" si="34"/>
        <v>0.972</v>
      </c>
      <c r="J790" s="12">
        <v>10</v>
      </c>
      <c r="K790" s="38">
        <f t="shared" si="33"/>
        <v>9.72</v>
      </c>
    </row>
    <row r="791" spans="3:11">
      <c r="C791" s="12"/>
      <c r="D791" s="12">
        <v>1</v>
      </c>
      <c r="E791" s="12">
        <v>0.8</v>
      </c>
      <c r="G791" s="12">
        <v>2.7</v>
      </c>
      <c r="I791" s="38">
        <f t="shared" si="34"/>
        <v>2.16</v>
      </c>
      <c r="J791" s="12">
        <v>10</v>
      </c>
      <c r="K791" s="38">
        <f t="shared" si="33"/>
        <v>21.6</v>
      </c>
    </row>
    <row r="792" spans="3:11">
      <c r="C792" s="12" t="s">
        <v>393</v>
      </c>
      <c r="D792" s="12">
        <v>2</v>
      </c>
      <c r="E792" s="12">
        <v>0.95</v>
      </c>
      <c r="G792" s="12">
        <v>2.7</v>
      </c>
      <c r="I792" s="38">
        <f t="shared" si="34"/>
        <v>5.13</v>
      </c>
      <c r="J792" s="12">
        <v>10</v>
      </c>
      <c r="K792" s="38">
        <f t="shared" si="33"/>
        <v>51.3</v>
      </c>
    </row>
    <row r="793" s="13" customFormat="1" spans="3:11">
      <c r="C793" s="12" t="s">
        <v>394</v>
      </c>
      <c r="D793" s="12">
        <v>1</v>
      </c>
      <c r="E793" s="12">
        <v>3.7</v>
      </c>
      <c r="G793" s="12">
        <v>2.7</v>
      </c>
      <c r="I793" s="38">
        <f t="shared" si="34"/>
        <v>9.99</v>
      </c>
      <c r="J793" s="12">
        <v>10</v>
      </c>
      <c r="K793" s="38">
        <f t="shared" si="33"/>
        <v>99.9</v>
      </c>
    </row>
    <row r="794" s="13" customFormat="1" spans="3:11">
      <c r="C794" s="12"/>
      <c r="D794" s="12">
        <v>1</v>
      </c>
      <c r="E794" s="12">
        <v>0.45</v>
      </c>
      <c r="G794" s="12">
        <v>2.7</v>
      </c>
      <c r="I794" s="38">
        <f t="shared" si="34"/>
        <v>1.215</v>
      </c>
      <c r="J794" s="12">
        <v>10</v>
      </c>
      <c r="K794" s="38">
        <f t="shared" si="33"/>
        <v>12.15</v>
      </c>
    </row>
    <row r="795" s="13" customFormat="1" spans="3:11">
      <c r="C795" s="12"/>
      <c r="D795" s="12">
        <v>1</v>
      </c>
      <c r="E795" s="12">
        <v>1.05</v>
      </c>
      <c r="G795" s="12">
        <v>2.7</v>
      </c>
      <c r="I795" s="38">
        <f t="shared" si="34"/>
        <v>2.835</v>
      </c>
      <c r="J795" s="12">
        <v>10</v>
      </c>
      <c r="K795" s="38">
        <f t="shared" si="33"/>
        <v>28.35</v>
      </c>
    </row>
    <row r="796" spans="3:11">
      <c r="C796" s="12" t="s">
        <v>395</v>
      </c>
      <c r="D796" s="12">
        <v>1</v>
      </c>
      <c r="E796" s="12">
        <v>4.35</v>
      </c>
      <c r="G796" s="12">
        <v>2.7</v>
      </c>
      <c r="I796" s="38">
        <f t="shared" si="34"/>
        <v>11.745</v>
      </c>
      <c r="J796" s="12">
        <v>10</v>
      </c>
      <c r="K796" s="38">
        <f t="shared" si="33"/>
        <v>117.45</v>
      </c>
    </row>
    <row r="797" s="13" customFormat="1" spans="3:11">
      <c r="C797" s="12"/>
      <c r="D797" s="12">
        <v>1</v>
      </c>
      <c r="E797" s="12">
        <v>2.13</v>
      </c>
      <c r="G797" s="12">
        <v>2.7</v>
      </c>
      <c r="I797" s="38">
        <f t="shared" si="34"/>
        <v>5.751</v>
      </c>
      <c r="J797" s="12">
        <v>10</v>
      </c>
      <c r="K797" s="38">
        <f t="shared" si="33"/>
        <v>57.51</v>
      </c>
    </row>
    <row r="798" s="13" customFormat="1" spans="3:11">
      <c r="C798" s="12"/>
      <c r="D798" s="12">
        <v>1</v>
      </c>
      <c r="E798" s="12">
        <v>0.4</v>
      </c>
      <c r="G798" s="12">
        <v>2.7</v>
      </c>
      <c r="I798" s="38">
        <f t="shared" si="34"/>
        <v>1.08</v>
      </c>
      <c r="J798" s="12">
        <v>10</v>
      </c>
      <c r="K798" s="38">
        <f t="shared" si="33"/>
        <v>10.8</v>
      </c>
    </row>
    <row r="799" s="13" customFormat="1" spans="3:11">
      <c r="C799" s="12"/>
      <c r="D799" s="12">
        <v>1</v>
      </c>
      <c r="E799" s="12">
        <v>0.6</v>
      </c>
      <c r="G799" s="12">
        <v>2.7</v>
      </c>
      <c r="I799" s="38">
        <f t="shared" si="34"/>
        <v>1.62</v>
      </c>
      <c r="J799" s="12">
        <v>10</v>
      </c>
      <c r="K799" s="38">
        <f t="shared" si="33"/>
        <v>16.2</v>
      </c>
    </row>
    <row r="800" s="13" customFormat="1" spans="3:11">
      <c r="C800" s="12"/>
      <c r="D800" s="12">
        <v>2</v>
      </c>
      <c r="E800" s="12">
        <v>0.6</v>
      </c>
      <c r="G800" s="12">
        <v>2.7</v>
      </c>
      <c r="I800" s="38">
        <f t="shared" si="34"/>
        <v>3.24</v>
      </c>
      <c r="J800" s="12">
        <v>10</v>
      </c>
      <c r="K800" s="38">
        <f t="shared" si="33"/>
        <v>32.4</v>
      </c>
    </row>
    <row r="801" s="13" customFormat="1" spans="3:11">
      <c r="C801" s="12"/>
      <c r="D801" s="12">
        <v>1</v>
      </c>
      <c r="E801" s="12">
        <v>1</v>
      </c>
      <c r="G801" s="12">
        <v>2.7</v>
      </c>
      <c r="I801" s="38">
        <f t="shared" si="34"/>
        <v>2.7</v>
      </c>
      <c r="J801" s="12">
        <v>10</v>
      </c>
      <c r="K801" s="38">
        <f t="shared" si="33"/>
        <v>27</v>
      </c>
    </row>
    <row r="802" s="13" customFormat="1" spans="3:11">
      <c r="C802" s="12"/>
      <c r="D802" s="12">
        <v>1</v>
      </c>
      <c r="E802" s="12">
        <v>0.825</v>
      </c>
      <c r="G802" s="12">
        <v>2.7</v>
      </c>
      <c r="I802" s="38">
        <f t="shared" si="34"/>
        <v>2.2275</v>
      </c>
      <c r="J802" s="12">
        <v>10</v>
      </c>
      <c r="K802" s="38">
        <f t="shared" si="33"/>
        <v>22.275</v>
      </c>
    </row>
    <row r="803" s="13" customFormat="1" spans="3:11">
      <c r="C803" s="12" t="s">
        <v>63</v>
      </c>
      <c r="D803" s="12">
        <v>1</v>
      </c>
      <c r="E803" s="12">
        <v>4.81</v>
      </c>
      <c r="G803" s="12">
        <v>2.7</v>
      </c>
      <c r="I803" s="38">
        <f t="shared" si="34"/>
        <v>12.987</v>
      </c>
      <c r="J803" s="12">
        <v>10</v>
      </c>
      <c r="K803" s="38">
        <f t="shared" si="33"/>
        <v>129.87</v>
      </c>
    </row>
    <row r="804" s="13" customFormat="1" spans="3:11">
      <c r="C804" s="12"/>
      <c r="D804" s="12">
        <v>1</v>
      </c>
      <c r="E804" s="12">
        <v>7.33</v>
      </c>
      <c r="G804" s="12">
        <v>2.7</v>
      </c>
      <c r="I804" s="38">
        <f t="shared" si="34"/>
        <v>19.791</v>
      </c>
      <c r="J804" s="12">
        <v>10</v>
      </c>
      <c r="K804" s="38">
        <f t="shared" si="33"/>
        <v>197.91</v>
      </c>
    </row>
    <row r="805" s="13" customFormat="1" spans="3:11">
      <c r="C805" s="12" t="s">
        <v>396</v>
      </c>
      <c r="D805" s="12">
        <v>1</v>
      </c>
      <c r="E805" s="12">
        <v>4.81</v>
      </c>
      <c r="G805" s="12">
        <v>2.7</v>
      </c>
      <c r="I805" s="38">
        <f t="shared" si="34"/>
        <v>12.987</v>
      </c>
      <c r="J805" s="12">
        <v>10</v>
      </c>
      <c r="K805" s="38">
        <f t="shared" si="33"/>
        <v>129.87</v>
      </c>
    </row>
    <row r="806" s="13" customFormat="1" spans="3:11">
      <c r="C806" s="12" t="s">
        <v>397</v>
      </c>
      <c r="D806" s="12">
        <v>1</v>
      </c>
      <c r="E806" s="12">
        <v>3.3</v>
      </c>
      <c r="G806" s="12">
        <v>2.7</v>
      </c>
      <c r="I806" s="38">
        <f t="shared" si="34"/>
        <v>8.91</v>
      </c>
      <c r="J806" s="12">
        <v>10</v>
      </c>
      <c r="K806" s="38">
        <f t="shared" si="33"/>
        <v>89.1</v>
      </c>
    </row>
    <row r="807" s="13" customFormat="1" spans="3:11">
      <c r="C807" s="12"/>
      <c r="D807" s="12">
        <v>1</v>
      </c>
      <c r="E807" s="12">
        <v>3.18</v>
      </c>
      <c r="G807" s="12">
        <v>2.7</v>
      </c>
      <c r="I807" s="38">
        <f t="shared" si="34"/>
        <v>8.586</v>
      </c>
      <c r="J807" s="12">
        <v>10</v>
      </c>
      <c r="K807" s="38">
        <f t="shared" si="33"/>
        <v>85.86</v>
      </c>
    </row>
    <row r="808" s="13" customFormat="1" spans="3:11">
      <c r="C808" s="12"/>
      <c r="D808" s="12">
        <v>1</v>
      </c>
      <c r="E808" s="12">
        <v>4.78</v>
      </c>
      <c r="G808" s="12">
        <v>2.7</v>
      </c>
      <c r="I808" s="38">
        <f t="shared" si="34"/>
        <v>12.906</v>
      </c>
      <c r="J808" s="12">
        <v>10</v>
      </c>
      <c r="K808" s="38">
        <f t="shared" ref="K808:K809" si="35">I808*J808</f>
        <v>129.06</v>
      </c>
    </row>
    <row r="809" s="13" customFormat="1" spans="3:11">
      <c r="C809" s="12" t="s">
        <v>398</v>
      </c>
      <c r="D809" s="12">
        <v>1</v>
      </c>
      <c r="E809" s="12">
        <v>7</v>
      </c>
      <c r="G809" s="12">
        <v>2.7</v>
      </c>
      <c r="I809" s="38">
        <f t="shared" si="34"/>
        <v>18.9</v>
      </c>
      <c r="J809" s="12">
        <v>10</v>
      </c>
      <c r="K809" s="38">
        <f t="shared" si="35"/>
        <v>189</v>
      </c>
    </row>
    <row r="810" s="13" customFormat="1" spans="3:11">
      <c r="C810" s="12"/>
      <c r="D810" s="12"/>
      <c r="E810" s="12"/>
      <c r="G810" s="12"/>
      <c r="H810" s="12"/>
      <c r="I810" s="12"/>
      <c r="J810" s="12"/>
      <c r="K810" s="12"/>
    </row>
    <row r="811" s="13" customFormat="1" spans="3:3">
      <c r="C811" s="20" t="s">
        <v>399</v>
      </c>
    </row>
    <row r="812" s="13" customFormat="1" spans="3:11">
      <c r="C812" s="12" t="s">
        <v>400</v>
      </c>
      <c r="D812" s="12">
        <v>1</v>
      </c>
      <c r="H812" s="12">
        <v>24.57</v>
      </c>
      <c r="I812" s="12">
        <v>24.57</v>
      </c>
      <c r="J812" s="12">
        <v>10</v>
      </c>
      <c r="K812" s="12">
        <f t="shared" ref="K812:K835" si="36">I812*J812</f>
        <v>245.7</v>
      </c>
    </row>
    <row r="813" s="13" customFormat="1" spans="3:11">
      <c r="C813" s="12" t="s">
        <v>401</v>
      </c>
      <c r="D813" s="12">
        <v>1</v>
      </c>
      <c r="H813" s="12">
        <v>16.2</v>
      </c>
      <c r="I813" s="12">
        <v>16.2</v>
      </c>
      <c r="J813" s="12">
        <v>10</v>
      </c>
      <c r="K813" s="12">
        <f t="shared" si="36"/>
        <v>162</v>
      </c>
    </row>
    <row r="814" s="13" customFormat="1" spans="3:11">
      <c r="C814" s="12" t="s">
        <v>345</v>
      </c>
      <c r="D814" s="12">
        <v>1</v>
      </c>
      <c r="H814" s="12">
        <v>20.91</v>
      </c>
      <c r="I814" s="12">
        <v>20.91</v>
      </c>
      <c r="J814" s="12">
        <v>10</v>
      </c>
      <c r="K814" s="12">
        <f t="shared" si="36"/>
        <v>209.1</v>
      </c>
    </row>
    <row r="815" s="13" customFormat="1" spans="3:11">
      <c r="C815" s="12" t="s">
        <v>402</v>
      </c>
      <c r="D815" s="12">
        <v>1</v>
      </c>
      <c r="H815" s="12">
        <v>20.82</v>
      </c>
      <c r="I815" s="12">
        <v>20.82</v>
      </c>
      <c r="J815" s="12">
        <v>10</v>
      </c>
      <c r="K815" s="12">
        <f t="shared" si="36"/>
        <v>208.2</v>
      </c>
    </row>
    <row r="816" spans="3:11">
      <c r="C816" s="12" t="s">
        <v>403</v>
      </c>
      <c r="D816" s="12">
        <v>1</v>
      </c>
      <c r="H816" s="12">
        <v>38.86</v>
      </c>
      <c r="I816" s="12">
        <v>38.86</v>
      </c>
      <c r="J816" s="12">
        <v>10</v>
      </c>
      <c r="K816" s="12">
        <f t="shared" si="36"/>
        <v>388.6</v>
      </c>
    </row>
    <row r="817" spans="3:11">
      <c r="C817" s="12" t="s">
        <v>404</v>
      </c>
      <c r="D817" s="12">
        <v>1</v>
      </c>
      <c r="H817" s="12">
        <v>17.01</v>
      </c>
      <c r="I817" s="12">
        <v>17.01</v>
      </c>
      <c r="J817" s="12">
        <v>10</v>
      </c>
      <c r="K817" s="12">
        <f t="shared" si="36"/>
        <v>170.1</v>
      </c>
    </row>
    <row r="818" spans="3:11">
      <c r="C818" s="12" t="s">
        <v>405</v>
      </c>
      <c r="D818" s="12">
        <v>1</v>
      </c>
      <c r="H818" s="12">
        <v>5.55</v>
      </c>
      <c r="I818" s="12">
        <v>5.55</v>
      </c>
      <c r="J818" s="12">
        <v>10</v>
      </c>
      <c r="K818" s="12">
        <f t="shared" si="36"/>
        <v>55.5</v>
      </c>
    </row>
    <row r="819" spans="3:11">
      <c r="C819" s="12" t="s">
        <v>299</v>
      </c>
      <c r="D819" s="12">
        <v>1</v>
      </c>
      <c r="H819" s="12">
        <v>58.56</v>
      </c>
      <c r="I819" s="12">
        <v>58.56</v>
      </c>
      <c r="J819" s="12">
        <v>10</v>
      </c>
      <c r="K819" s="12">
        <f t="shared" si="36"/>
        <v>585.6</v>
      </c>
    </row>
    <row r="820" spans="3:11">
      <c r="C820" s="12" t="s">
        <v>300</v>
      </c>
      <c r="D820" s="12">
        <v>1</v>
      </c>
      <c r="H820" s="12">
        <v>9</v>
      </c>
      <c r="I820" s="12">
        <v>9</v>
      </c>
      <c r="J820" s="12">
        <v>10</v>
      </c>
      <c r="K820" s="12">
        <f t="shared" si="36"/>
        <v>90</v>
      </c>
    </row>
    <row r="821" spans="3:11">
      <c r="C821" s="12" t="s">
        <v>406</v>
      </c>
      <c r="D821" s="12">
        <v>1</v>
      </c>
      <c r="H821" s="12">
        <v>7.42</v>
      </c>
      <c r="I821" s="12">
        <v>7.42</v>
      </c>
      <c r="J821" s="12">
        <v>10</v>
      </c>
      <c r="K821" s="12">
        <f t="shared" si="36"/>
        <v>74.2</v>
      </c>
    </row>
    <row r="822" spans="3:11">
      <c r="C822" s="12" t="s">
        <v>407</v>
      </c>
      <c r="D822" s="12">
        <v>1</v>
      </c>
      <c r="H822" s="12">
        <v>6.06</v>
      </c>
      <c r="I822" s="12">
        <v>6.06</v>
      </c>
      <c r="J822" s="12">
        <v>10</v>
      </c>
      <c r="K822" s="12">
        <f t="shared" si="36"/>
        <v>60.6</v>
      </c>
    </row>
    <row r="823" spans="3:11">
      <c r="C823" s="12" t="s">
        <v>408</v>
      </c>
      <c r="D823" s="12">
        <v>1</v>
      </c>
      <c r="H823" s="12">
        <v>3.2</v>
      </c>
      <c r="I823" s="12">
        <v>3.2</v>
      </c>
      <c r="J823" s="12">
        <v>10</v>
      </c>
      <c r="K823" s="12">
        <f t="shared" si="36"/>
        <v>32</v>
      </c>
    </row>
    <row r="824" spans="3:11">
      <c r="C824" s="12" t="s">
        <v>304</v>
      </c>
      <c r="D824" s="12">
        <v>1</v>
      </c>
      <c r="H824" s="12">
        <v>10.46</v>
      </c>
      <c r="I824" s="12">
        <v>10.46</v>
      </c>
      <c r="J824" s="12">
        <v>10</v>
      </c>
      <c r="K824" s="12">
        <f t="shared" si="36"/>
        <v>104.6</v>
      </c>
    </row>
    <row r="825" spans="3:11">
      <c r="C825" s="12" t="s">
        <v>409</v>
      </c>
      <c r="D825" s="12">
        <v>1</v>
      </c>
      <c r="H825" s="12">
        <v>22.23</v>
      </c>
      <c r="I825" s="12">
        <v>22.23</v>
      </c>
      <c r="J825" s="12">
        <v>10</v>
      </c>
      <c r="K825" s="12">
        <f t="shared" si="36"/>
        <v>222.3</v>
      </c>
    </row>
    <row r="826" spans="3:11">
      <c r="C826" s="12" t="s">
        <v>410</v>
      </c>
      <c r="D826" s="12">
        <v>1</v>
      </c>
      <c r="H826" s="12">
        <v>3.31</v>
      </c>
      <c r="I826" s="12">
        <v>3.31</v>
      </c>
      <c r="J826" s="12">
        <v>10</v>
      </c>
      <c r="K826" s="12">
        <f t="shared" si="36"/>
        <v>33.1</v>
      </c>
    </row>
    <row r="827" spans="3:11">
      <c r="C827" s="12" t="s">
        <v>411</v>
      </c>
      <c r="D827" s="12">
        <v>1</v>
      </c>
      <c r="H827" s="12">
        <v>14.9</v>
      </c>
      <c r="I827" s="12">
        <v>14.9</v>
      </c>
      <c r="J827" s="12">
        <v>10</v>
      </c>
      <c r="K827" s="12">
        <f t="shared" si="36"/>
        <v>149</v>
      </c>
    </row>
    <row r="828" spans="3:11">
      <c r="C828" s="12" t="s">
        <v>412</v>
      </c>
      <c r="D828" s="12">
        <v>1</v>
      </c>
      <c r="H828" s="12">
        <v>8.84</v>
      </c>
      <c r="I828" s="12">
        <v>8.84</v>
      </c>
      <c r="J828" s="12">
        <v>10</v>
      </c>
      <c r="K828" s="12">
        <f t="shared" si="36"/>
        <v>88.4</v>
      </c>
    </row>
    <row r="829" spans="3:11">
      <c r="C829" s="12" t="s">
        <v>413</v>
      </c>
      <c r="D829" s="12">
        <v>1</v>
      </c>
      <c r="H829" s="12">
        <v>9.3</v>
      </c>
      <c r="I829" s="12">
        <v>9.3</v>
      </c>
      <c r="J829" s="12">
        <v>10</v>
      </c>
      <c r="K829" s="12">
        <f t="shared" si="36"/>
        <v>93</v>
      </c>
    </row>
    <row r="830" spans="3:11">
      <c r="C830" s="12" t="s">
        <v>310</v>
      </c>
      <c r="D830" s="12">
        <v>1</v>
      </c>
      <c r="H830" s="12">
        <v>5.95</v>
      </c>
      <c r="I830" s="12">
        <v>5.95</v>
      </c>
      <c r="J830" s="12">
        <v>10</v>
      </c>
      <c r="K830" s="12">
        <f t="shared" si="36"/>
        <v>59.5</v>
      </c>
    </row>
    <row r="831" spans="3:11">
      <c r="C831" s="12" t="s">
        <v>311</v>
      </c>
      <c r="D831" s="12">
        <v>1</v>
      </c>
      <c r="H831" s="12">
        <v>13.44</v>
      </c>
      <c r="I831" s="12">
        <v>13.44</v>
      </c>
      <c r="J831" s="12">
        <v>10</v>
      </c>
      <c r="K831" s="12">
        <f t="shared" si="36"/>
        <v>134.4</v>
      </c>
    </row>
    <row r="832" spans="3:11">
      <c r="C832" s="12" t="s">
        <v>312</v>
      </c>
      <c r="D832" s="12">
        <v>1</v>
      </c>
      <c r="H832" s="12">
        <v>9.07</v>
      </c>
      <c r="I832" s="12">
        <v>9.07</v>
      </c>
      <c r="J832" s="12">
        <v>10</v>
      </c>
      <c r="K832" s="12">
        <f t="shared" si="36"/>
        <v>90.7</v>
      </c>
    </row>
    <row r="833" spans="3:11">
      <c r="C833" s="12" t="s">
        <v>313</v>
      </c>
      <c r="D833" s="12">
        <v>1</v>
      </c>
      <c r="H833" s="12">
        <v>5.95</v>
      </c>
      <c r="I833" s="12">
        <v>5.95</v>
      </c>
      <c r="J833" s="12">
        <v>10</v>
      </c>
      <c r="K833" s="12">
        <f t="shared" si="36"/>
        <v>59.5</v>
      </c>
    </row>
    <row r="834" spans="3:11">
      <c r="C834" s="12" t="s">
        <v>314</v>
      </c>
      <c r="D834" s="12">
        <v>1</v>
      </c>
      <c r="H834" s="12">
        <v>7.7</v>
      </c>
      <c r="I834" s="12">
        <v>7.7</v>
      </c>
      <c r="J834" s="12">
        <v>10</v>
      </c>
      <c r="K834" s="12">
        <f t="shared" si="36"/>
        <v>77</v>
      </c>
    </row>
    <row r="835" spans="3:11">
      <c r="C835" s="12" t="s">
        <v>315</v>
      </c>
      <c r="D835" s="12">
        <v>1</v>
      </c>
      <c r="H835" s="21">
        <v>20.35</v>
      </c>
      <c r="I835" s="21">
        <v>20.35</v>
      </c>
      <c r="J835" s="21">
        <v>10</v>
      </c>
      <c r="K835" s="21">
        <f t="shared" si="36"/>
        <v>203.5</v>
      </c>
    </row>
    <row r="836" spans="8:12">
      <c r="H836" s="31"/>
      <c r="I836" s="31"/>
      <c r="J836" s="31"/>
      <c r="K836" s="31"/>
      <c r="L836" s="31"/>
    </row>
    <row r="837" spans="8:12">
      <c r="H837" s="12" t="s">
        <v>20</v>
      </c>
      <c r="I837" s="21">
        <f>SUM(I680:I836)</f>
        <v>933.5195</v>
      </c>
      <c r="J837" s="12">
        <v>10</v>
      </c>
      <c r="K837" s="16">
        <f>SUM(K680:K836)</f>
        <v>9335.195</v>
      </c>
      <c r="L837" s="16" t="s">
        <v>21</v>
      </c>
    </row>
    <row r="839" s="13" customFormat="1" spans="2:3">
      <c r="B839" s="12" t="s">
        <v>414</v>
      </c>
      <c r="C839" s="20" t="s">
        <v>415</v>
      </c>
    </row>
    <row r="840" spans="3:6">
      <c r="C840" s="12" t="s">
        <v>416</v>
      </c>
      <c r="D840" s="12"/>
      <c r="E840" s="12"/>
      <c r="F840" s="12"/>
    </row>
    <row r="841" s="13" customFormat="1" spans="3:6">
      <c r="C841" s="12" t="s">
        <v>417</v>
      </c>
      <c r="D841" s="12"/>
      <c r="E841" s="12"/>
      <c r="F841" s="12"/>
    </row>
    <row r="842" s="13" customFormat="1" spans="3:6">
      <c r="C842" s="12"/>
      <c r="D842" s="12"/>
      <c r="E842" s="12"/>
      <c r="F842" s="12"/>
    </row>
    <row r="843" s="13" customFormat="1" spans="3:3">
      <c r="C843" s="20" t="s">
        <v>386</v>
      </c>
    </row>
    <row r="844" s="13" customFormat="1" spans="3:11">
      <c r="C844" s="12" t="s">
        <v>418</v>
      </c>
      <c r="D844" s="12">
        <v>1</v>
      </c>
      <c r="E844" s="12">
        <v>2.3</v>
      </c>
      <c r="F844" s="12"/>
      <c r="G844" s="12">
        <v>2.7</v>
      </c>
      <c r="H844" s="12"/>
      <c r="I844" s="12">
        <f>E844*G844</f>
        <v>6.21</v>
      </c>
      <c r="J844" s="12">
        <v>80</v>
      </c>
      <c r="K844" s="12">
        <f t="shared" ref="K844:K907" si="37">I844*J844</f>
        <v>496.8</v>
      </c>
    </row>
    <row r="845" s="13" customFormat="1" spans="3:11">
      <c r="C845" s="12"/>
      <c r="D845" s="12">
        <v>1</v>
      </c>
      <c r="E845" s="12">
        <v>2.3</v>
      </c>
      <c r="F845" s="12"/>
      <c r="G845" s="12">
        <v>2.7</v>
      </c>
      <c r="H845" s="12"/>
      <c r="I845" s="12">
        <v>6.21</v>
      </c>
      <c r="J845" s="12">
        <v>80</v>
      </c>
      <c r="K845" s="12">
        <f t="shared" si="37"/>
        <v>496.8</v>
      </c>
    </row>
    <row r="846" s="13" customFormat="1" spans="3:11">
      <c r="C846" s="12" t="s">
        <v>419</v>
      </c>
      <c r="D846" s="12">
        <v>1</v>
      </c>
      <c r="E846" s="12">
        <v>4.95</v>
      </c>
      <c r="F846" s="12"/>
      <c r="G846" s="12">
        <v>2.7</v>
      </c>
      <c r="H846" s="12"/>
      <c r="I846" s="12">
        <f t="shared" ref="I846:I852" si="38">E846*G846</f>
        <v>13.365</v>
      </c>
      <c r="J846" s="12">
        <v>80</v>
      </c>
      <c r="K846" s="12">
        <f t="shared" si="37"/>
        <v>1069.2</v>
      </c>
    </row>
    <row r="847" s="13" customFormat="1" spans="3:11">
      <c r="C847" s="12"/>
      <c r="D847" s="12">
        <v>1</v>
      </c>
      <c r="E847" s="12">
        <v>5.42</v>
      </c>
      <c r="F847" s="12"/>
      <c r="G847" s="12">
        <v>2.7</v>
      </c>
      <c r="H847" s="12"/>
      <c r="I847" s="12">
        <f t="shared" si="38"/>
        <v>14.634</v>
      </c>
      <c r="J847" s="12">
        <v>80</v>
      </c>
      <c r="K847" s="12">
        <f t="shared" si="37"/>
        <v>1170.72</v>
      </c>
    </row>
    <row r="848" s="13" customFormat="1" spans="3:11">
      <c r="C848" s="12"/>
      <c r="D848" s="12">
        <v>1</v>
      </c>
      <c r="E848" s="12">
        <v>0.36</v>
      </c>
      <c r="F848" s="12"/>
      <c r="G848" s="12">
        <v>2.7</v>
      </c>
      <c r="H848" s="12"/>
      <c r="I848" s="12">
        <f t="shared" si="38"/>
        <v>0.972</v>
      </c>
      <c r="J848" s="12">
        <v>80</v>
      </c>
      <c r="K848" s="12">
        <f t="shared" si="37"/>
        <v>77.76</v>
      </c>
    </row>
    <row r="849" s="13" customFormat="1" spans="3:11">
      <c r="C849" s="12"/>
      <c r="D849" s="12">
        <v>1</v>
      </c>
      <c r="E849" s="12">
        <v>0.96</v>
      </c>
      <c r="F849" s="12"/>
      <c r="G849" s="12">
        <v>2.7</v>
      </c>
      <c r="H849" s="12"/>
      <c r="I849" s="12">
        <f t="shared" si="38"/>
        <v>2.592</v>
      </c>
      <c r="J849" s="12">
        <v>80</v>
      </c>
      <c r="K849" s="12">
        <f t="shared" si="37"/>
        <v>207.36</v>
      </c>
    </row>
    <row r="850" s="13" customFormat="1" spans="3:11">
      <c r="C850" s="12"/>
      <c r="D850" s="12">
        <v>1</v>
      </c>
      <c r="E850" s="12">
        <v>0.24</v>
      </c>
      <c r="F850" s="12"/>
      <c r="G850" s="12">
        <v>2.7</v>
      </c>
      <c r="H850" s="12"/>
      <c r="I850" s="12">
        <f t="shared" si="38"/>
        <v>0.648</v>
      </c>
      <c r="J850" s="12">
        <v>80</v>
      </c>
      <c r="K850" s="12">
        <f t="shared" si="37"/>
        <v>51.84</v>
      </c>
    </row>
    <row r="851" s="13" customFormat="1" spans="3:11">
      <c r="C851" s="12"/>
      <c r="D851" s="12">
        <v>1</v>
      </c>
      <c r="E851" s="12">
        <v>0.65</v>
      </c>
      <c r="F851" s="12"/>
      <c r="G851" s="12">
        <v>2.7</v>
      </c>
      <c r="H851" s="12"/>
      <c r="I851" s="12">
        <f t="shared" si="38"/>
        <v>1.755</v>
      </c>
      <c r="J851" s="12">
        <v>80</v>
      </c>
      <c r="K851" s="12">
        <f t="shared" si="37"/>
        <v>140.4</v>
      </c>
    </row>
    <row r="852" s="13" customFormat="1" spans="3:11">
      <c r="C852" s="12"/>
      <c r="D852" s="12">
        <v>1</v>
      </c>
      <c r="E852" s="12">
        <v>0.6</v>
      </c>
      <c r="F852" s="12"/>
      <c r="G852" s="12">
        <v>2.7</v>
      </c>
      <c r="H852" s="12"/>
      <c r="I852" s="12">
        <f t="shared" si="38"/>
        <v>1.62</v>
      </c>
      <c r="J852" s="12">
        <v>80</v>
      </c>
      <c r="K852" s="12">
        <f t="shared" si="37"/>
        <v>129.6</v>
      </c>
    </row>
    <row r="853" s="13" customFormat="1" spans="3:11">
      <c r="C853" s="12" t="s">
        <v>420</v>
      </c>
      <c r="D853" s="12">
        <v>2</v>
      </c>
      <c r="E853" s="12">
        <v>3.5</v>
      </c>
      <c r="F853" s="12"/>
      <c r="G853" s="12">
        <v>2.7</v>
      </c>
      <c r="H853" s="12"/>
      <c r="I853" s="12">
        <f t="shared" ref="I853:I916" si="39">D853*E853*G853</f>
        <v>18.9</v>
      </c>
      <c r="J853" s="12">
        <v>80</v>
      </c>
      <c r="K853" s="12">
        <f t="shared" si="37"/>
        <v>1512</v>
      </c>
    </row>
    <row r="854" s="13" customFormat="1" spans="3:11">
      <c r="C854" s="12"/>
      <c r="D854" s="12">
        <v>2</v>
      </c>
      <c r="E854" s="12">
        <v>1.15</v>
      </c>
      <c r="F854" s="12"/>
      <c r="G854" s="12">
        <v>2.7</v>
      </c>
      <c r="H854" s="12"/>
      <c r="I854" s="12">
        <f t="shared" si="39"/>
        <v>6.21</v>
      </c>
      <c r="J854" s="12">
        <v>80</v>
      </c>
      <c r="K854" s="12">
        <f t="shared" si="37"/>
        <v>496.8</v>
      </c>
    </row>
    <row r="855" s="13" customFormat="1" spans="3:11">
      <c r="C855" s="12" t="s">
        <v>421</v>
      </c>
      <c r="D855" s="12">
        <v>2</v>
      </c>
      <c r="E855" s="12">
        <v>0.65</v>
      </c>
      <c r="F855" s="12"/>
      <c r="G855" s="12">
        <v>2.7</v>
      </c>
      <c r="H855" s="12"/>
      <c r="I855" s="12">
        <f t="shared" si="39"/>
        <v>3.51</v>
      </c>
      <c r="J855" s="12">
        <v>80</v>
      </c>
      <c r="K855" s="12">
        <f t="shared" si="37"/>
        <v>280.8</v>
      </c>
    </row>
    <row r="856" s="13" customFormat="1" spans="3:11">
      <c r="C856" s="12"/>
      <c r="D856" s="12">
        <v>2</v>
      </c>
      <c r="E856" s="12">
        <v>3.5</v>
      </c>
      <c r="F856" s="12"/>
      <c r="G856" s="12">
        <v>2.7</v>
      </c>
      <c r="H856" s="12"/>
      <c r="I856" s="12">
        <f t="shared" si="39"/>
        <v>18.9</v>
      </c>
      <c r="J856" s="12">
        <v>80</v>
      </c>
      <c r="K856" s="12">
        <f t="shared" si="37"/>
        <v>1512</v>
      </c>
    </row>
    <row r="857" s="13" customFormat="1" spans="3:11">
      <c r="C857" s="12"/>
      <c r="D857" s="12">
        <v>2</v>
      </c>
      <c r="E857" s="12">
        <v>1.7</v>
      </c>
      <c r="F857" s="12"/>
      <c r="G857" s="12">
        <v>0.7</v>
      </c>
      <c r="H857" s="12"/>
      <c r="I857" s="12">
        <f t="shared" si="39"/>
        <v>2.38</v>
      </c>
      <c r="J857" s="12">
        <v>80</v>
      </c>
      <c r="K857" s="12">
        <f t="shared" si="37"/>
        <v>190.4</v>
      </c>
    </row>
    <row r="858" s="13" customFormat="1" spans="3:11">
      <c r="C858" s="12" t="s">
        <v>422</v>
      </c>
      <c r="D858" s="12">
        <v>1</v>
      </c>
      <c r="E858" s="12">
        <v>1.97</v>
      </c>
      <c r="F858" s="12"/>
      <c r="G858" s="12">
        <v>2.7</v>
      </c>
      <c r="H858" s="12"/>
      <c r="I858" s="12">
        <f t="shared" si="39"/>
        <v>5.319</v>
      </c>
      <c r="J858" s="12">
        <v>80</v>
      </c>
      <c r="K858" s="12">
        <f t="shared" si="37"/>
        <v>425.52</v>
      </c>
    </row>
    <row r="859" s="13" customFormat="1" spans="3:11">
      <c r="C859" s="12"/>
      <c r="D859" s="12">
        <v>1</v>
      </c>
      <c r="E859" s="12">
        <v>2.8</v>
      </c>
      <c r="F859" s="12"/>
      <c r="G859" s="12">
        <v>2.7</v>
      </c>
      <c r="H859" s="12"/>
      <c r="I859" s="12">
        <f t="shared" si="39"/>
        <v>7.56</v>
      </c>
      <c r="J859" s="12">
        <v>80</v>
      </c>
      <c r="K859" s="12">
        <f t="shared" si="37"/>
        <v>604.8</v>
      </c>
    </row>
    <row r="860" s="13" customFormat="1" spans="3:11">
      <c r="C860" s="12"/>
      <c r="D860" s="12">
        <v>1</v>
      </c>
      <c r="E860" s="12">
        <v>0.65</v>
      </c>
      <c r="F860" s="12"/>
      <c r="G860" s="12">
        <v>2.7</v>
      </c>
      <c r="H860" s="12"/>
      <c r="I860" s="12">
        <f t="shared" si="39"/>
        <v>1.755</v>
      </c>
      <c r="J860" s="12">
        <v>80</v>
      </c>
      <c r="K860" s="12">
        <f t="shared" si="37"/>
        <v>140.4</v>
      </c>
    </row>
    <row r="861" s="13" customFormat="1" spans="3:11">
      <c r="C861" s="12"/>
      <c r="D861" s="12">
        <v>1</v>
      </c>
      <c r="E861" s="12">
        <v>0.35</v>
      </c>
      <c r="F861" s="12"/>
      <c r="G861" s="12">
        <v>2.7</v>
      </c>
      <c r="H861" s="12"/>
      <c r="I861" s="12">
        <f t="shared" si="39"/>
        <v>0.945</v>
      </c>
      <c r="J861" s="12">
        <v>80</v>
      </c>
      <c r="K861" s="12">
        <f t="shared" si="37"/>
        <v>75.6</v>
      </c>
    </row>
    <row r="862" s="13" customFormat="1" spans="3:11">
      <c r="C862" s="12"/>
      <c r="D862" s="12">
        <v>1</v>
      </c>
      <c r="E862" s="12">
        <v>1</v>
      </c>
      <c r="F862" s="12"/>
      <c r="G862" s="12">
        <v>2.7</v>
      </c>
      <c r="H862" s="12"/>
      <c r="I862" s="12">
        <f t="shared" si="39"/>
        <v>2.7</v>
      </c>
      <c r="J862" s="12">
        <v>80</v>
      </c>
      <c r="K862" s="12">
        <f t="shared" si="37"/>
        <v>216</v>
      </c>
    </row>
    <row r="863" s="13" customFormat="1" spans="3:11">
      <c r="C863" s="12"/>
      <c r="D863" s="12">
        <v>1</v>
      </c>
      <c r="E863" s="12">
        <v>1.1</v>
      </c>
      <c r="F863" s="12"/>
      <c r="G863" s="12">
        <v>0.5</v>
      </c>
      <c r="H863" s="12"/>
      <c r="I863" s="12">
        <f t="shared" si="39"/>
        <v>0.55</v>
      </c>
      <c r="J863" s="12">
        <v>80</v>
      </c>
      <c r="K863" s="12">
        <f t="shared" si="37"/>
        <v>44</v>
      </c>
    </row>
    <row r="864" s="13" customFormat="1" spans="3:11">
      <c r="C864" s="12"/>
      <c r="D864" s="12">
        <v>1</v>
      </c>
      <c r="E864" s="12">
        <v>0.25</v>
      </c>
      <c r="F864" s="12"/>
      <c r="G864" s="12">
        <v>2.7</v>
      </c>
      <c r="H864" s="12"/>
      <c r="I864" s="12">
        <f t="shared" si="39"/>
        <v>0.675</v>
      </c>
      <c r="J864" s="12">
        <v>80</v>
      </c>
      <c r="K864" s="12">
        <f t="shared" si="37"/>
        <v>54</v>
      </c>
    </row>
    <row r="865" s="13" customFormat="1" spans="3:11">
      <c r="C865" s="12"/>
      <c r="D865" s="12">
        <v>1</v>
      </c>
      <c r="E865" s="12">
        <v>2.34</v>
      </c>
      <c r="F865" s="12"/>
      <c r="G865" s="12">
        <v>2.7</v>
      </c>
      <c r="H865" s="12"/>
      <c r="I865" s="12">
        <f t="shared" si="39"/>
        <v>6.318</v>
      </c>
      <c r="J865" s="12">
        <v>80</v>
      </c>
      <c r="K865" s="12">
        <f t="shared" si="37"/>
        <v>505.44</v>
      </c>
    </row>
    <row r="866" s="13" customFormat="1" spans="3:11">
      <c r="C866" s="12"/>
      <c r="D866" s="12">
        <v>1</v>
      </c>
      <c r="E866" s="12">
        <v>3.7</v>
      </c>
      <c r="F866" s="12"/>
      <c r="G866" s="12">
        <v>2.7</v>
      </c>
      <c r="H866" s="12"/>
      <c r="I866" s="12">
        <f t="shared" si="39"/>
        <v>9.99</v>
      </c>
      <c r="J866" s="12">
        <v>80</v>
      </c>
      <c r="K866" s="12">
        <f t="shared" si="37"/>
        <v>799.2</v>
      </c>
    </row>
    <row r="867" s="13" customFormat="1" spans="3:11">
      <c r="C867" s="12" t="s">
        <v>423</v>
      </c>
      <c r="D867" s="12">
        <v>2</v>
      </c>
      <c r="E867" s="12">
        <v>3</v>
      </c>
      <c r="F867" s="12"/>
      <c r="G867" s="12">
        <v>2.7</v>
      </c>
      <c r="H867" s="12"/>
      <c r="I867" s="12">
        <f t="shared" si="39"/>
        <v>16.2</v>
      </c>
      <c r="J867" s="12">
        <v>80</v>
      </c>
      <c r="K867" s="12">
        <f t="shared" si="37"/>
        <v>1296</v>
      </c>
    </row>
    <row r="868" s="13" customFormat="1" spans="3:11">
      <c r="C868" s="12" t="s">
        <v>424</v>
      </c>
      <c r="D868" s="12">
        <v>2</v>
      </c>
      <c r="E868" s="12">
        <v>0.65</v>
      </c>
      <c r="F868" s="12"/>
      <c r="G868" s="12">
        <v>2.7</v>
      </c>
      <c r="H868" s="12"/>
      <c r="I868" s="12">
        <f t="shared" si="39"/>
        <v>3.51</v>
      </c>
      <c r="J868" s="12">
        <v>80</v>
      </c>
      <c r="K868" s="12">
        <f t="shared" si="37"/>
        <v>280.8</v>
      </c>
    </row>
    <row r="869" s="13" customFormat="1" spans="3:11">
      <c r="C869" s="12"/>
      <c r="D869" s="12">
        <v>2</v>
      </c>
      <c r="E869" s="12">
        <v>1.1</v>
      </c>
      <c r="F869" s="12"/>
      <c r="G869" s="12">
        <v>0.5</v>
      </c>
      <c r="H869" s="12"/>
      <c r="I869" s="12">
        <f t="shared" si="39"/>
        <v>1.1</v>
      </c>
      <c r="J869" s="12">
        <v>80</v>
      </c>
      <c r="K869" s="12">
        <f t="shared" si="37"/>
        <v>88</v>
      </c>
    </row>
    <row r="870" s="13" customFormat="1" spans="3:11">
      <c r="C870" s="12"/>
      <c r="D870" s="12">
        <v>1</v>
      </c>
      <c r="E870" s="12">
        <v>0.3</v>
      </c>
      <c r="F870" s="12"/>
      <c r="G870" s="12">
        <v>2.7</v>
      </c>
      <c r="H870" s="12"/>
      <c r="I870" s="12">
        <f t="shared" si="39"/>
        <v>0.81</v>
      </c>
      <c r="J870" s="12">
        <v>80</v>
      </c>
      <c r="K870" s="12">
        <f t="shared" si="37"/>
        <v>64.8</v>
      </c>
    </row>
    <row r="871" s="13" customFormat="1" spans="3:11">
      <c r="C871" s="12"/>
      <c r="D871" s="12">
        <v>1</v>
      </c>
      <c r="E871" s="12">
        <v>1.05</v>
      </c>
      <c r="F871" s="12"/>
      <c r="G871" s="12">
        <v>0.5</v>
      </c>
      <c r="H871" s="12"/>
      <c r="I871" s="12">
        <f t="shared" si="39"/>
        <v>0.525</v>
      </c>
      <c r="J871" s="12">
        <v>80</v>
      </c>
      <c r="K871" s="12">
        <f t="shared" si="37"/>
        <v>42</v>
      </c>
    </row>
    <row r="872" s="13" customFormat="1" spans="3:11">
      <c r="C872" s="12"/>
      <c r="D872" s="12">
        <v>1</v>
      </c>
      <c r="E872" s="12">
        <v>0.2</v>
      </c>
      <c r="F872" s="12"/>
      <c r="G872" s="12">
        <v>2.7</v>
      </c>
      <c r="H872" s="12"/>
      <c r="I872" s="12">
        <f t="shared" si="39"/>
        <v>0.54</v>
      </c>
      <c r="J872" s="12">
        <v>80</v>
      </c>
      <c r="K872" s="12">
        <f t="shared" si="37"/>
        <v>43.2</v>
      </c>
    </row>
    <row r="873" s="13" customFormat="1" spans="3:11">
      <c r="C873" s="12"/>
      <c r="D873" s="12">
        <v>1</v>
      </c>
      <c r="E873" s="12">
        <v>0.23</v>
      </c>
      <c r="F873" s="12"/>
      <c r="G873" s="12">
        <v>2.7</v>
      </c>
      <c r="H873" s="12"/>
      <c r="I873" s="12">
        <f t="shared" si="39"/>
        <v>0.621</v>
      </c>
      <c r="J873" s="12">
        <v>80</v>
      </c>
      <c r="K873" s="12">
        <f t="shared" si="37"/>
        <v>49.68</v>
      </c>
    </row>
    <row r="874" s="13" customFormat="1" spans="3:11">
      <c r="C874" s="12"/>
      <c r="D874" s="12">
        <v>1</v>
      </c>
      <c r="E874" s="12">
        <v>2.7</v>
      </c>
      <c r="F874" s="12"/>
      <c r="G874" s="12">
        <v>0.92</v>
      </c>
      <c r="H874" s="12"/>
      <c r="I874" s="12">
        <f t="shared" si="39"/>
        <v>2.484</v>
      </c>
      <c r="J874" s="12">
        <v>80</v>
      </c>
      <c r="K874" s="12">
        <f t="shared" si="37"/>
        <v>198.72</v>
      </c>
    </row>
    <row r="875" s="13" customFormat="1" spans="3:11">
      <c r="C875" s="12"/>
      <c r="D875" s="12">
        <v>1</v>
      </c>
      <c r="E875" s="12">
        <v>0.3</v>
      </c>
      <c r="F875" s="12"/>
      <c r="G875" s="12">
        <v>2.7</v>
      </c>
      <c r="H875" s="12"/>
      <c r="I875" s="12">
        <f t="shared" si="39"/>
        <v>0.81</v>
      </c>
      <c r="J875" s="12">
        <v>80</v>
      </c>
      <c r="K875" s="12">
        <f t="shared" si="37"/>
        <v>64.8</v>
      </c>
    </row>
    <row r="876" s="13" customFormat="1" spans="3:11">
      <c r="C876" s="12"/>
      <c r="D876" s="12">
        <v>1</v>
      </c>
      <c r="E876" s="12">
        <v>0.49</v>
      </c>
      <c r="F876" s="12"/>
      <c r="G876" s="12">
        <v>2.7</v>
      </c>
      <c r="H876" s="12"/>
      <c r="I876" s="12">
        <f t="shared" si="39"/>
        <v>1.323</v>
      </c>
      <c r="J876" s="12">
        <v>80</v>
      </c>
      <c r="K876" s="12">
        <f t="shared" si="37"/>
        <v>105.84</v>
      </c>
    </row>
    <row r="877" s="13" customFormat="1" spans="3:11">
      <c r="C877" s="12"/>
      <c r="D877" s="12">
        <v>1</v>
      </c>
      <c r="E877" s="12">
        <v>1.1</v>
      </c>
      <c r="F877" s="12"/>
      <c r="G877" s="12">
        <v>0.5</v>
      </c>
      <c r="H877" s="12"/>
      <c r="I877" s="12">
        <f t="shared" si="39"/>
        <v>0.55</v>
      </c>
      <c r="J877" s="12">
        <v>80</v>
      </c>
      <c r="K877" s="12">
        <f t="shared" si="37"/>
        <v>44</v>
      </c>
    </row>
    <row r="878" s="13" customFormat="1" spans="3:11">
      <c r="C878" s="12"/>
      <c r="D878" s="12">
        <v>1</v>
      </c>
      <c r="E878" s="12">
        <v>0.15</v>
      </c>
      <c r="F878" s="12"/>
      <c r="G878" s="12">
        <v>2.7</v>
      </c>
      <c r="H878" s="12"/>
      <c r="I878" s="12">
        <f t="shared" si="39"/>
        <v>0.405</v>
      </c>
      <c r="J878" s="12">
        <v>80</v>
      </c>
      <c r="K878" s="12">
        <f t="shared" si="37"/>
        <v>32.4</v>
      </c>
    </row>
    <row r="879" s="13" customFormat="1" spans="3:11">
      <c r="C879" s="12" t="s">
        <v>168</v>
      </c>
      <c r="D879" s="12">
        <v>1</v>
      </c>
      <c r="E879" s="12">
        <v>2.51</v>
      </c>
      <c r="F879" s="12"/>
      <c r="G879" s="12">
        <v>2.7</v>
      </c>
      <c r="H879" s="12"/>
      <c r="I879" s="12">
        <f t="shared" si="39"/>
        <v>6.777</v>
      </c>
      <c r="J879" s="12">
        <v>80</v>
      </c>
      <c r="K879" s="12">
        <f t="shared" si="37"/>
        <v>542.16</v>
      </c>
    </row>
    <row r="880" s="13" customFormat="1" spans="3:11">
      <c r="C880" s="12"/>
      <c r="D880" s="12">
        <v>1</v>
      </c>
      <c r="E880" s="12">
        <v>2.8</v>
      </c>
      <c r="F880" s="12"/>
      <c r="G880" s="12">
        <v>2.7</v>
      </c>
      <c r="H880" s="12"/>
      <c r="I880" s="12">
        <f t="shared" si="39"/>
        <v>7.56</v>
      </c>
      <c r="J880" s="12">
        <v>80</v>
      </c>
      <c r="K880" s="12">
        <f t="shared" si="37"/>
        <v>604.8</v>
      </c>
    </row>
    <row r="881" s="13" customFormat="1" spans="3:11">
      <c r="C881" s="12"/>
      <c r="D881" s="12">
        <v>1</v>
      </c>
      <c r="E881" s="12">
        <v>0.65</v>
      </c>
      <c r="G881" s="12">
        <v>2.7</v>
      </c>
      <c r="H881" s="12"/>
      <c r="I881" s="12">
        <f t="shared" si="39"/>
        <v>1.755</v>
      </c>
      <c r="J881" s="12">
        <v>80</v>
      </c>
      <c r="K881" s="12">
        <f t="shared" si="37"/>
        <v>140.4</v>
      </c>
    </row>
    <row r="882" s="13" customFormat="1" spans="3:11">
      <c r="C882" s="12"/>
      <c r="D882" s="12">
        <v>1</v>
      </c>
      <c r="E882" s="12">
        <v>0.35</v>
      </c>
      <c r="F882" s="12"/>
      <c r="G882" s="12">
        <v>2.7</v>
      </c>
      <c r="H882" s="12"/>
      <c r="I882" s="12">
        <f t="shared" si="39"/>
        <v>0.945</v>
      </c>
      <c r="J882" s="12">
        <v>80</v>
      </c>
      <c r="K882" s="12">
        <f t="shared" si="37"/>
        <v>75.6</v>
      </c>
    </row>
    <row r="883" s="13" customFormat="1" spans="3:11">
      <c r="C883" s="12"/>
      <c r="D883" s="12">
        <v>1</v>
      </c>
      <c r="E883" s="12">
        <v>1.1</v>
      </c>
      <c r="F883" s="12"/>
      <c r="G883" s="12">
        <v>0.5</v>
      </c>
      <c r="H883" s="12"/>
      <c r="I883" s="12">
        <f t="shared" si="39"/>
        <v>0.55</v>
      </c>
      <c r="J883" s="12">
        <v>80</v>
      </c>
      <c r="K883" s="12">
        <f t="shared" si="37"/>
        <v>44</v>
      </c>
    </row>
    <row r="884" s="13" customFormat="1" spans="3:11">
      <c r="C884" s="12"/>
      <c r="D884" s="12">
        <v>1</v>
      </c>
      <c r="E884" s="12">
        <v>1.22</v>
      </c>
      <c r="F884" s="12"/>
      <c r="G884" s="12">
        <v>2.7</v>
      </c>
      <c r="H884" s="12"/>
      <c r="I884" s="12">
        <f t="shared" si="39"/>
        <v>3.294</v>
      </c>
      <c r="J884" s="12">
        <v>80</v>
      </c>
      <c r="K884" s="12">
        <f t="shared" si="37"/>
        <v>263.52</v>
      </c>
    </row>
    <row r="885" s="13" customFormat="1" spans="3:11">
      <c r="C885" s="12"/>
      <c r="D885" s="12">
        <v>1</v>
      </c>
      <c r="E885" s="12">
        <v>2.54</v>
      </c>
      <c r="F885" s="12"/>
      <c r="G885" s="12">
        <v>2.7</v>
      </c>
      <c r="H885" s="12"/>
      <c r="I885" s="12">
        <f t="shared" si="39"/>
        <v>6.858</v>
      </c>
      <c r="J885" s="12">
        <v>80</v>
      </c>
      <c r="K885" s="12">
        <f t="shared" si="37"/>
        <v>548.64</v>
      </c>
    </row>
    <row r="886" s="13" customFormat="1" spans="3:11">
      <c r="C886" s="12"/>
      <c r="D886" s="12">
        <v>1</v>
      </c>
      <c r="E886" s="12">
        <v>3.7</v>
      </c>
      <c r="F886" s="12"/>
      <c r="G886" s="12">
        <v>2.7</v>
      </c>
      <c r="H886" s="12"/>
      <c r="I886" s="12">
        <f t="shared" si="39"/>
        <v>9.99</v>
      </c>
      <c r="J886" s="12">
        <v>80</v>
      </c>
      <c r="K886" s="12">
        <f t="shared" si="37"/>
        <v>799.2</v>
      </c>
    </row>
    <row r="887" s="13" customFormat="1" spans="3:11">
      <c r="C887" s="12" t="s">
        <v>425</v>
      </c>
      <c r="D887" s="12">
        <v>1</v>
      </c>
      <c r="E887" s="12">
        <v>1.65</v>
      </c>
      <c r="F887" s="12"/>
      <c r="G887" s="12">
        <v>2.7</v>
      </c>
      <c r="H887" s="12"/>
      <c r="I887" s="12">
        <f t="shared" si="39"/>
        <v>4.455</v>
      </c>
      <c r="J887" s="12">
        <v>80</v>
      </c>
      <c r="K887" s="12">
        <f t="shared" si="37"/>
        <v>356.4</v>
      </c>
    </row>
    <row r="888" s="13" customFormat="1" spans="4:11">
      <c r="D888" s="12">
        <v>1</v>
      </c>
      <c r="E888" s="12">
        <v>0.82</v>
      </c>
      <c r="G888" s="12">
        <v>2.7</v>
      </c>
      <c r="I888" s="12">
        <f t="shared" si="39"/>
        <v>2.214</v>
      </c>
      <c r="J888" s="12">
        <v>80</v>
      </c>
      <c r="K888" s="12">
        <f t="shared" si="37"/>
        <v>177.12</v>
      </c>
    </row>
    <row r="889" s="13" customFormat="1" spans="4:11">
      <c r="D889" s="12">
        <v>1</v>
      </c>
      <c r="E889" s="12">
        <v>0.93</v>
      </c>
      <c r="G889" s="12">
        <v>2.7</v>
      </c>
      <c r="I889" s="12">
        <f t="shared" si="39"/>
        <v>2.511</v>
      </c>
      <c r="J889" s="12">
        <v>80</v>
      </c>
      <c r="K889" s="12">
        <f t="shared" si="37"/>
        <v>200.88</v>
      </c>
    </row>
    <row r="890" s="13" customFormat="1" spans="4:11">
      <c r="D890" s="12">
        <v>1</v>
      </c>
      <c r="E890" s="12">
        <v>0.82</v>
      </c>
      <c r="G890" s="12">
        <v>2.7</v>
      </c>
      <c r="I890" s="12">
        <f t="shared" si="39"/>
        <v>2.214</v>
      </c>
      <c r="J890" s="12">
        <v>80</v>
      </c>
      <c r="K890" s="12">
        <f t="shared" si="37"/>
        <v>177.12</v>
      </c>
    </row>
    <row r="891" s="13" customFormat="1" spans="3:11">
      <c r="C891" s="12"/>
      <c r="D891" s="12">
        <v>1</v>
      </c>
      <c r="E891" s="12">
        <v>0.32</v>
      </c>
      <c r="F891" s="12"/>
      <c r="G891" s="12">
        <v>2.7</v>
      </c>
      <c r="H891" s="12"/>
      <c r="I891" s="12">
        <f t="shared" si="39"/>
        <v>0.864</v>
      </c>
      <c r="J891" s="12">
        <v>80</v>
      </c>
      <c r="K891" s="12">
        <f t="shared" si="37"/>
        <v>69.12</v>
      </c>
    </row>
    <row r="892" s="13" customFormat="1" spans="3:11">
      <c r="C892" s="12"/>
      <c r="D892" s="12">
        <v>1</v>
      </c>
      <c r="E892" s="12">
        <v>1.05</v>
      </c>
      <c r="F892" s="12"/>
      <c r="G892" s="12">
        <v>0.5</v>
      </c>
      <c r="H892" s="12"/>
      <c r="I892" s="12">
        <f t="shared" si="39"/>
        <v>0.525</v>
      </c>
      <c r="J892" s="12">
        <v>80</v>
      </c>
      <c r="K892" s="12">
        <f t="shared" si="37"/>
        <v>42</v>
      </c>
    </row>
    <row r="893" s="13" customFormat="1" spans="3:11">
      <c r="C893" s="12"/>
      <c r="D893" s="12">
        <v>1</v>
      </c>
      <c r="E893" s="12">
        <v>0.4</v>
      </c>
      <c r="F893" s="12"/>
      <c r="G893" s="12">
        <v>2.7</v>
      </c>
      <c r="H893" s="12"/>
      <c r="I893" s="12">
        <f t="shared" si="39"/>
        <v>1.08</v>
      </c>
      <c r="J893" s="12">
        <v>80</v>
      </c>
      <c r="K893" s="12">
        <f t="shared" si="37"/>
        <v>86.4</v>
      </c>
    </row>
    <row r="894" s="13" customFormat="1" spans="3:11">
      <c r="C894" s="12"/>
      <c r="D894" s="12">
        <v>1</v>
      </c>
      <c r="E894" s="12">
        <v>1.9</v>
      </c>
      <c r="F894" s="12"/>
      <c r="G894" s="12">
        <v>2.7</v>
      </c>
      <c r="H894" s="12"/>
      <c r="I894" s="12">
        <f t="shared" si="39"/>
        <v>5.13</v>
      </c>
      <c r="J894" s="12">
        <v>80</v>
      </c>
      <c r="K894" s="12">
        <f t="shared" si="37"/>
        <v>410.4</v>
      </c>
    </row>
    <row r="895" s="13" customFormat="1" spans="3:11">
      <c r="C895" s="12" t="s">
        <v>169</v>
      </c>
      <c r="D895" s="12">
        <v>2</v>
      </c>
      <c r="E895" s="12">
        <v>3.5</v>
      </c>
      <c r="F895" s="12"/>
      <c r="G895" s="12">
        <v>2.7</v>
      </c>
      <c r="H895" s="12"/>
      <c r="I895" s="12">
        <f t="shared" si="39"/>
        <v>18.9</v>
      </c>
      <c r="J895" s="12">
        <v>80</v>
      </c>
      <c r="K895" s="12">
        <f t="shared" si="37"/>
        <v>1512</v>
      </c>
    </row>
    <row r="896" s="13" customFormat="1" spans="3:11">
      <c r="C896" s="12"/>
      <c r="D896" s="12">
        <v>2</v>
      </c>
      <c r="E896" s="12">
        <v>1.1</v>
      </c>
      <c r="F896" s="12"/>
      <c r="G896" s="12">
        <v>2.7</v>
      </c>
      <c r="H896" s="12"/>
      <c r="I896" s="12">
        <f t="shared" si="39"/>
        <v>5.94</v>
      </c>
      <c r="J896" s="12">
        <v>80</v>
      </c>
      <c r="K896" s="12">
        <f t="shared" si="37"/>
        <v>475.2</v>
      </c>
    </row>
    <row r="897" s="13" customFormat="1" spans="3:11">
      <c r="C897" s="12"/>
      <c r="D897" s="12">
        <v>2</v>
      </c>
      <c r="E897" s="12">
        <v>1.7</v>
      </c>
      <c r="F897" s="12"/>
      <c r="G897" s="12">
        <v>0.7</v>
      </c>
      <c r="H897" s="12"/>
      <c r="I897" s="12">
        <f t="shared" si="39"/>
        <v>2.38</v>
      </c>
      <c r="J897" s="12">
        <v>80</v>
      </c>
      <c r="K897" s="12">
        <f t="shared" si="37"/>
        <v>190.4</v>
      </c>
    </row>
    <row r="898" s="13" customFormat="1" spans="3:11">
      <c r="C898" s="12" t="s">
        <v>426</v>
      </c>
      <c r="D898" s="12">
        <v>1</v>
      </c>
      <c r="E898" s="12">
        <v>0.51</v>
      </c>
      <c r="G898" s="12">
        <v>2.7</v>
      </c>
      <c r="H898" s="12"/>
      <c r="I898" s="12">
        <f t="shared" si="39"/>
        <v>1.377</v>
      </c>
      <c r="J898" s="12">
        <v>80</v>
      </c>
      <c r="K898" s="12">
        <f t="shared" si="37"/>
        <v>110.16</v>
      </c>
    </row>
    <row r="899" s="13" customFormat="1" spans="3:11">
      <c r="C899" s="12"/>
      <c r="D899" s="12">
        <v>1</v>
      </c>
      <c r="E899" s="12">
        <v>4.8</v>
      </c>
      <c r="G899" s="12">
        <v>2.7</v>
      </c>
      <c r="H899" s="12"/>
      <c r="I899" s="12">
        <f t="shared" si="39"/>
        <v>12.96</v>
      </c>
      <c r="J899" s="12">
        <v>80</v>
      </c>
      <c r="K899" s="12">
        <f t="shared" si="37"/>
        <v>1036.8</v>
      </c>
    </row>
    <row r="900" s="13" customFormat="1" spans="3:11">
      <c r="C900" s="12"/>
      <c r="D900" s="12">
        <v>1</v>
      </c>
      <c r="E900" s="12">
        <v>0.65</v>
      </c>
      <c r="G900" s="12">
        <v>2.7</v>
      </c>
      <c r="H900" s="12"/>
      <c r="I900" s="12">
        <f t="shared" si="39"/>
        <v>1.755</v>
      </c>
      <c r="J900" s="12">
        <v>80</v>
      </c>
      <c r="K900" s="12">
        <f t="shared" si="37"/>
        <v>140.4</v>
      </c>
    </row>
    <row r="901" s="13" customFormat="1" spans="3:11">
      <c r="C901" s="12"/>
      <c r="D901" s="12">
        <v>1</v>
      </c>
      <c r="E901" s="12">
        <v>1.05</v>
      </c>
      <c r="G901" s="12">
        <v>0.5</v>
      </c>
      <c r="H901" s="12"/>
      <c r="I901" s="12">
        <f t="shared" si="39"/>
        <v>0.525</v>
      </c>
      <c r="J901" s="12">
        <v>80</v>
      </c>
      <c r="K901" s="12">
        <f t="shared" si="37"/>
        <v>42</v>
      </c>
    </row>
    <row r="902" s="13" customFormat="1" spans="3:11">
      <c r="C902" s="12"/>
      <c r="D902" s="12">
        <v>1</v>
      </c>
      <c r="E902" s="12">
        <v>0.5</v>
      </c>
      <c r="G902" s="12">
        <v>2.7</v>
      </c>
      <c r="H902" s="12"/>
      <c r="I902" s="12">
        <f t="shared" si="39"/>
        <v>1.35</v>
      </c>
      <c r="J902" s="12">
        <v>80</v>
      </c>
      <c r="K902" s="12">
        <f t="shared" si="37"/>
        <v>108</v>
      </c>
    </row>
    <row r="903" s="13" customFormat="1" spans="3:11">
      <c r="C903" s="12"/>
      <c r="D903" s="12">
        <v>2</v>
      </c>
      <c r="E903" s="12">
        <v>0.2</v>
      </c>
      <c r="G903" s="12">
        <v>2.7</v>
      </c>
      <c r="H903" s="12"/>
      <c r="I903" s="12">
        <f t="shared" si="39"/>
        <v>1.08</v>
      </c>
      <c r="J903" s="12">
        <v>80</v>
      </c>
      <c r="K903" s="12">
        <f t="shared" si="37"/>
        <v>86.4</v>
      </c>
    </row>
    <row r="904" s="13" customFormat="1" spans="3:11">
      <c r="C904" s="12"/>
      <c r="D904" s="12">
        <v>1</v>
      </c>
      <c r="E904" s="12">
        <v>0.81</v>
      </c>
      <c r="G904" s="12">
        <v>2.7</v>
      </c>
      <c r="H904" s="12"/>
      <c r="I904" s="12">
        <f t="shared" si="39"/>
        <v>2.187</v>
      </c>
      <c r="J904" s="12">
        <v>80</v>
      </c>
      <c r="K904" s="12">
        <f t="shared" si="37"/>
        <v>174.96</v>
      </c>
    </row>
    <row r="905" s="13" customFormat="1" spans="3:11">
      <c r="C905" s="12"/>
      <c r="D905" s="12">
        <v>1</v>
      </c>
      <c r="E905" s="12">
        <v>0.2</v>
      </c>
      <c r="G905" s="12">
        <v>2.7</v>
      </c>
      <c r="H905" s="12"/>
      <c r="I905" s="12">
        <f t="shared" si="39"/>
        <v>0.54</v>
      </c>
      <c r="J905" s="12">
        <v>80</v>
      </c>
      <c r="K905" s="12">
        <f t="shared" si="37"/>
        <v>43.2</v>
      </c>
    </row>
    <row r="906" s="13" customFormat="1" spans="3:11">
      <c r="C906" s="12"/>
      <c r="D906" s="12">
        <v>1</v>
      </c>
      <c r="E906" s="12">
        <v>1.39</v>
      </c>
      <c r="G906" s="12">
        <v>2.7</v>
      </c>
      <c r="H906" s="12"/>
      <c r="I906" s="12">
        <f t="shared" si="39"/>
        <v>3.753</v>
      </c>
      <c r="J906" s="12">
        <v>80</v>
      </c>
      <c r="K906" s="12">
        <f t="shared" si="37"/>
        <v>300.24</v>
      </c>
    </row>
    <row r="907" s="13" customFormat="1" spans="3:11">
      <c r="C907" s="12" t="s">
        <v>389</v>
      </c>
      <c r="D907" s="12">
        <v>1</v>
      </c>
      <c r="E907" s="12">
        <v>5.26</v>
      </c>
      <c r="G907" s="12">
        <v>2.7</v>
      </c>
      <c r="H907" s="12"/>
      <c r="I907" s="12">
        <f t="shared" si="39"/>
        <v>14.202</v>
      </c>
      <c r="J907" s="12">
        <v>80</v>
      </c>
      <c r="K907" s="12">
        <f t="shared" si="37"/>
        <v>1136.16</v>
      </c>
    </row>
    <row r="908" s="13" customFormat="1" spans="3:11">
      <c r="C908" s="12"/>
      <c r="D908" s="12">
        <v>1</v>
      </c>
      <c r="E908" s="12">
        <v>1.05</v>
      </c>
      <c r="G908" s="12">
        <v>0.5</v>
      </c>
      <c r="H908" s="12"/>
      <c r="I908" s="12">
        <f t="shared" si="39"/>
        <v>0.525</v>
      </c>
      <c r="J908" s="12">
        <v>80</v>
      </c>
      <c r="K908" s="12">
        <f t="shared" ref="K908:K971" si="40">I908*J908</f>
        <v>42</v>
      </c>
    </row>
    <row r="909" s="13" customFormat="1" spans="3:11">
      <c r="C909" s="12"/>
      <c r="D909" s="12">
        <v>1</v>
      </c>
      <c r="E909" s="12">
        <v>0.1</v>
      </c>
      <c r="F909" s="12"/>
      <c r="G909" s="12">
        <v>2.7</v>
      </c>
      <c r="H909" s="21"/>
      <c r="I909" s="21">
        <f t="shared" si="39"/>
        <v>0.27</v>
      </c>
      <c r="J909" s="12">
        <v>80</v>
      </c>
      <c r="K909" s="21">
        <f t="shared" si="40"/>
        <v>21.6</v>
      </c>
    </row>
    <row r="910" s="13" customFormat="1" spans="3:11">
      <c r="C910" s="12"/>
      <c r="D910" s="12">
        <v>1</v>
      </c>
      <c r="E910" s="12">
        <v>2.51</v>
      </c>
      <c r="F910" s="12"/>
      <c r="G910" s="12">
        <v>2.7</v>
      </c>
      <c r="H910" s="21"/>
      <c r="I910" s="21">
        <f t="shared" si="39"/>
        <v>6.777</v>
      </c>
      <c r="J910" s="12">
        <v>80</v>
      </c>
      <c r="K910" s="21">
        <f t="shared" si="40"/>
        <v>542.16</v>
      </c>
    </row>
    <row r="911" s="13" customFormat="1" spans="3:11">
      <c r="C911" s="12"/>
      <c r="D911" s="12">
        <v>1</v>
      </c>
      <c r="E911" s="12">
        <v>2.52</v>
      </c>
      <c r="F911" s="12"/>
      <c r="G911" s="12">
        <v>2.7</v>
      </c>
      <c r="H911" s="21"/>
      <c r="I911" s="21">
        <f t="shared" si="39"/>
        <v>6.804</v>
      </c>
      <c r="J911" s="12">
        <v>80</v>
      </c>
      <c r="K911" s="21">
        <f t="shared" si="40"/>
        <v>544.32</v>
      </c>
    </row>
    <row r="912" s="13" customFormat="1" spans="3:11">
      <c r="C912" s="12"/>
      <c r="D912" s="12">
        <v>1</v>
      </c>
      <c r="E912" s="12">
        <v>0.2</v>
      </c>
      <c r="F912" s="12"/>
      <c r="G912" s="12">
        <v>2.7</v>
      </c>
      <c r="H912" s="21"/>
      <c r="I912" s="21">
        <f t="shared" si="39"/>
        <v>0.54</v>
      </c>
      <c r="J912" s="12">
        <v>80</v>
      </c>
      <c r="K912" s="21">
        <f t="shared" si="40"/>
        <v>43.2</v>
      </c>
    </row>
    <row r="913" s="13" customFormat="1" spans="3:11">
      <c r="C913" s="12"/>
      <c r="D913" s="12">
        <v>1</v>
      </c>
      <c r="E913" s="12">
        <v>0.89</v>
      </c>
      <c r="F913" s="12"/>
      <c r="G913" s="12">
        <v>2.7</v>
      </c>
      <c r="H913" s="21"/>
      <c r="I913" s="21">
        <f t="shared" si="39"/>
        <v>2.403</v>
      </c>
      <c r="J913" s="12">
        <v>80</v>
      </c>
      <c r="K913" s="21">
        <f t="shared" si="40"/>
        <v>192.24</v>
      </c>
    </row>
    <row r="914" s="13" customFormat="1" spans="3:11">
      <c r="C914" s="12" t="s">
        <v>390</v>
      </c>
      <c r="D914" s="12">
        <v>1</v>
      </c>
      <c r="E914" s="12">
        <v>2.21</v>
      </c>
      <c r="F914" s="12"/>
      <c r="G914" s="12">
        <v>2.7</v>
      </c>
      <c r="H914" s="21"/>
      <c r="I914" s="21">
        <f t="shared" si="39"/>
        <v>5.967</v>
      </c>
      <c r="J914" s="12">
        <v>80</v>
      </c>
      <c r="K914" s="21">
        <f t="shared" si="40"/>
        <v>477.36</v>
      </c>
    </row>
    <row r="915" s="13" customFormat="1" spans="3:11">
      <c r="C915" s="12"/>
      <c r="D915" s="12">
        <v>3</v>
      </c>
      <c r="E915" s="12">
        <v>1.05</v>
      </c>
      <c r="F915" s="12"/>
      <c r="G915" s="12">
        <v>0.5</v>
      </c>
      <c r="H915" s="21"/>
      <c r="I915" s="21">
        <f t="shared" si="39"/>
        <v>1.575</v>
      </c>
      <c r="J915" s="12">
        <v>80</v>
      </c>
      <c r="K915" s="21">
        <f t="shared" si="40"/>
        <v>126</v>
      </c>
    </row>
    <row r="916" s="13" customFormat="1" spans="3:11">
      <c r="C916" s="12"/>
      <c r="D916" s="12">
        <v>1</v>
      </c>
      <c r="E916" s="12">
        <v>0.5</v>
      </c>
      <c r="F916" s="12"/>
      <c r="G916" s="12">
        <v>2.7</v>
      </c>
      <c r="H916" s="21"/>
      <c r="I916" s="21">
        <f t="shared" si="39"/>
        <v>1.35</v>
      </c>
      <c r="J916" s="12">
        <v>80</v>
      </c>
      <c r="K916" s="21">
        <f t="shared" si="40"/>
        <v>108</v>
      </c>
    </row>
    <row r="917" s="13" customFormat="1" spans="3:11">
      <c r="C917" s="12"/>
      <c r="D917" s="12">
        <v>1</v>
      </c>
      <c r="E917" s="12">
        <v>0.51</v>
      </c>
      <c r="F917" s="12"/>
      <c r="G917" s="12">
        <v>2.7</v>
      </c>
      <c r="H917" s="21"/>
      <c r="I917" s="21">
        <f t="shared" ref="I917:I973" si="41">D917*E917*G917</f>
        <v>1.377</v>
      </c>
      <c r="J917" s="12">
        <v>80</v>
      </c>
      <c r="K917" s="21">
        <f t="shared" si="40"/>
        <v>110.16</v>
      </c>
    </row>
    <row r="918" s="13" customFormat="1" spans="3:11">
      <c r="C918" s="12"/>
      <c r="D918" s="12">
        <v>1</v>
      </c>
      <c r="E918" s="12">
        <v>0.65</v>
      </c>
      <c r="F918" s="12"/>
      <c r="G918" s="12">
        <v>2.7</v>
      </c>
      <c r="H918" s="21"/>
      <c r="I918" s="21">
        <f t="shared" si="41"/>
        <v>1.755</v>
      </c>
      <c r="J918" s="12">
        <v>80</v>
      </c>
      <c r="K918" s="21">
        <f t="shared" si="40"/>
        <v>140.4</v>
      </c>
    </row>
    <row r="919" s="13" customFormat="1" spans="3:11">
      <c r="C919" s="12"/>
      <c r="D919" s="12">
        <v>2</v>
      </c>
      <c r="E919" s="12">
        <v>0.1</v>
      </c>
      <c r="F919" s="12"/>
      <c r="G919" s="12">
        <v>2.7</v>
      </c>
      <c r="H919" s="21"/>
      <c r="I919" s="21">
        <f t="shared" si="41"/>
        <v>0.54</v>
      </c>
      <c r="J919" s="12">
        <v>80</v>
      </c>
      <c r="K919" s="21">
        <f t="shared" si="40"/>
        <v>43.2</v>
      </c>
    </row>
    <row r="920" s="13" customFormat="1" spans="3:11">
      <c r="C920" s="12" t="s">
        <v>167</v>
      </c>
      <c r="D920" s="12">
        <v>1</v>
      </c>
      <c r="E920" s="12">
        <v>4.5</v>
      </c>
      <c r="F920" s="12"/>
      <c r="G920" s="12">
        <v>2.7</v>
      </c>
      <c r="H920" s="21"/>
      <c r="I920" s="21">
        <f t="shared" si="41"/>
        <v>12.15</v>
      </c>
      <c r="J920" s="12">
        <v>80</v>
      </c>
      <c r="K920" s="21">
        <f t="shared" si="40"/>
        <v>972</v>
      </c>
    </row>
    <row r="921" s="13" customFormat="1" spans="3:11">
      <c r="C921" s="12"/>
      <c r="D921" s="12">
        <v>1</v>
      </c>
      <c r="E921" s="12">
        <v>1.05</v>
      </c>
      <c r="F921" s="12"/>
      <c r="G921" s="12">
        <v>0.5</v>
      </c>
      <c r="H921" s="21"/>
      <c r="I921" s="21">
        <f t="shared" si="41"/>
        <v>0.525</v>
      </c>
      <c r="J921" s="12">
        <v>80</v>
      </c>
      <c r="K921" s="21">
        <f t="shared" si="40"/>
        <v>42</v>
      </c>
    </row>
    <row r="922" s="13" customFormat="1" spans="3:11">
      <c r="C922" s="12"/>
      <c r="D922" s="12">
        <v>1</v>
      </c>
      <c r="E922" s="12">
        <v>0.7</v>
      </c>
      <c r="F922" s="12"/>
      <c r="G922" s="12">
        <v>2.7</v>
      </c>
      <c r="H922" s="21"/>
      <c r="I922" s="21">
        <f t="shared" si="41"/>
        <v>1.89</v>
      </c>
      <c r="J922" s="12">
        <v>80</v>
      </c>
      <c r="K922" s="21">
        <f t="shared" si="40"/>
        <v>151.2</v>
      </c>
    </row>
    <row r="923" s="13" customFormat="1" spans="3:11">
      <c r="C923" s="12"/>
      <c r="D923" s="12">
        <v>1</v>
      </c>
      <c r="E923" s="12">
        <v>1.05</v>
      </c>
      <c r="F923" s="12"/>
      <c r="G923" s="12">
        <v>0.5</v>
      </c>
      <c r="H923" s="21"/>
      <c r="I923" s="21">
        <f t="shared" si="41"/>
        <v>0.525</v>
      </c>
      <c r="J923" s="12">
        <v>80</v>
      </c>
      <c r="K923" s="21">
        <f t="shared" si="40"/>
        <v>42</v>
      </c>
    </row>
    <row r="924" s="13" customFormat="1" spans="3:11">
      <c r="C924" s="12"/>
      <c r="D924" s="12">
        <v>1</v>
      </c>
      <c r="E924" s="12">
        <v>0.4</v>
      </c>
      <c r="F924" s="12"/>
      <c r="G924" s="12">
        <v>2.7</v>
      </c>
      <c r="H924" s="21"/>
      <c r="I924" s="21">
        <f t="shared" si="41"/>
        <v>1.08</v>
      </c>
      <c r="J924" s="12">
        <v>80</v>
      </c>
      <c r="K924" s="21">
        <f t="shared" si="40"/>
        <v>86.4</v>
      </c>
    </row>
    <row r="925" s="13" customFormat="1" spans="3:11">
      <c r="C925" s="12"/>
      <c r="D925" s="12">
        <v>1</v>
      </c>
      <c r="E925" s="12">
        <v>0.2</v>
      </c>
      <c r="F925" s="12"/>
      <c r="G925" s="12">
        <v>2.7</v>
      </c>
      <c r="H925" s="21"/>
      <c r="I925" s="21">
        <f t="shared" si="41"/>
        <v>0.54</v>
      </c>
      <c r="J925" s="12">
        <v>80</v>
      </c>
      <c r="K925" s="21">
        <f t="shared" si="40"/>
        <v>43.2</v>
      </c>
    </row>
    <row r="926" s="13" customFormat="1" spans="3:11">
      <c r="C926" s="12"/>
      <c r="D926" s="12">
        <v>1</v>
      </c>
      <c r="E926" s="12">
        <v>2.25</v>
      </c>
      <c r="F926" s="12"/>
      <c r="G926" s="12">
        <v>2.7</v>
      </c>
      <c r="H926" s="21"/>
      <c r="I926" s="21">
        <f t="shared" si="41"/>
        <v>6.075</v>
      </c>
      <c r="J926" s="12">
        <v>80</v>
      </c>
      <c r="K926" s="21">
        <f t="shared" si="40"/>
        <v>486</v>
      </c>
    </row>
    <row r="927" s="13" customFormat="1" spans="3:11">
      <c r="C927" s="12"/>
      <c r="D927" s="12">
        <v>1</v>
      </c>
      <c r="E927" s="12">
        <v>2.75</v>
      </c>
      <c r="F927" s="12"/>
      <c r="G927" s="12">
        <v>0.92</v>
      </c>
      <c r="H927" s="21"/>
      <c r="I927" s="21">
        <f t="shared" si="41"/>
        <v>2.53</v>
      </c>
      <c r="J927" s="12">
        <v>80</v>
      </c>
      <c r="K927" s="21">
        <f t="shared" si="40"/>
        <v>202.4</v>
      </c>
    </row>
    <row r="928" s="13" customFormat="1" spans="3:11">
      <c r="C928" s="12"/>
      <c r="D928" s="12">
        <v>1</v>
      </c>
      <c r="E928" s="12">
        <v>0.42</v>
      </c>
      <c r="F928" s="12"/>
      <c r="G928" s="12">
        <v>2.7</v>
      </c>
      <c r="H928" s="21"/>
      <c r="I928" s="21">
        <f t="shared" si="41"/>
        <v>1.134</v>
      </c>
      <c r="J928" s="12">
        <v>80</v>
      </c>
      <c r="K928" s="21">
        <f t="shared" si="40"/>
        <v>90.72</v>
      </c>
    </row>
    <row r="929" s="13" customFormat="1" spans="3:11">
      <c r="C929" s="12"/>
      <c r="D929" s="12">
        <v>1</v>
      </c>
      <c r="E929" s="12">
        <v>0.3</v>
      </c>
      <c r="F929" s="12"/>
      <c r="G929" s="12">
        <v>2.7</v>
      </c>
      <c r="H929" s="21"/>
      <c r="I929" s="21">
        <f t="shared" si="41"/>
        <v>0.81</v>
      </c>
      <c r="J929" s="12">
        <v>80</v>
      </c>
      <c r="K929" s="21">
        <f t="shared" si="40"/>
        <v>64.8</v>
      </c>
    </row>
    <row r="930" s="13" customFormat="1" spans="3:11">
      <c r="C930" s="12"/>
      <c r="D930" s="12">
        <v>1</v>
      </c>
      <c r="E930" s="12">
        <v>1.15</v>
      </c>
      <c r="F930" s="12"/>
      <c r="G930" s="12">
        <v>2.7</v>
      </c>
      <c r="H930" s="21"/>
      <c r="I930" s="21">
        <f t="shared" si="41"/>
        <v>3.105</v>
      </c>
      <c r="J930" s="12">
        <v>80</v>
      </c>
      <c r="K930" s="21">
        <f t="shared" si="40"/>
        <v>248.4</v>
      </c>
    </row>
    <row r="931" s="13" customFormat="1" spans="3:11">
      <c r="C931" s="12" t="s">
        <v>391</v>
      </c>
      <c r="D931" s="12">
        <v>2</v>
      </c>
      <c r="E931" s="12">
        <v>4.74</v>
      </c>
      <c r="F931" s="12"/>
      <c r="G931" s="12">
        <v>0.85</v>
      </c>
      <c r="H931" s="21"/>
      <c r="I931" s="21">
        <f t="shared" si="41"/>
        <v>8.058</v>
      </c>
      <c r="J931" s="12">
        <v>80</v>
      </c>
      <c r="K931" s="21">
        <f t="shared" si="40"/>
        <v>644.64</v>
      </c>
    </row>
    <row r="932" s="13" customFormat="1" spans="3:11">
      <c r="C932" s="12"/>
      <c r="D932" s="12">
        <v>1</v>
      </c>
      <c r="E932" s="12">
        <v>0.1</v>
      </c>
      <c r="G932" s="12">
        <v>0.95</v>
      </c>
      <c r="I932" s="38">
        <f t="shared" si="41"/>
        <v>0.095</v>
      </c>
      <c r="J932" s="12">
        <v>80</v>
      </c>
      <c r="K932" s="38">
        <f t="shared" si="40"/>
        <v>7.6</v>
      </c>
    </row>
    <row r="933" s="13" customFormat="1" spans="3:11">
      <c r="C933" s="12"/>
      <c r="D933" s="12">
        <v>2</v>
      </c>
      <c r="E933" s="12">
        <v>6.3</v>
      </c>
      <c r="G933" s="12">
        <v>0.85</v>
      </c>
      <c r="I933" s="38">
        <f t="shared" si="41"/>
        <v>10.71</v>
      </c>
      <c r="J933" s="12">
        <v>80</v>
      </c>
      <c r="K933" s="38">
        <f t="shared" si="40"/>
        <v>856.8</v>
      </c>
    </row>
    <row r="934" s="13" customFormat="1" spans="3:11">
      <c r="C934" s="12"/>
      <c r="D934" s="12">
        <v>2</v>
      </c>
      <c r="E934" s="12">
        <v>0.1</v>
      </c>
      <c r="G934" s="12">
        <v>0.85</v>
      </c>
      <c r="I934" s="38">
        <f t="shared" si="41"/>
        <v>0.17</v>
      </c>
      <c r="J934" s="12">
        <v>80</v>
      </c>
      <c r="K934" s="38">
        <f t="shared" si="40"/>
        <v>13.6</v>
      </c>
    </row>
    <row r="935" s="13" customFormat="1" spans="3:11">
      <c r="C935" s="12"/>
      <c r="D935" s="12">
        <v>1</v>
      </c>
      <c r="E935" s="12">
        <v>0.3</v>
      </c>
      <c r="G935" s="12">
        <v>2.7</v>
      </c>
      <c r="I935" s="38">
        <f t="shared" si="41"/>
        <v>0.81</v>
      </c>
      <c r="J935" s="12">
        <v>80</v>
      </c>
      <c r="K935" s="38">
        <f t="shared" si="40"/>
        <v>64.8</v>
      </c>
    </row>
    <row r="936" s="13" customFormat="1" spans="3:11">
      <c r="C936" s="12"/>
      <c r="D936" s="12">
        <v>1</v>
      </c>
      <c r="E936" s="12">
        <v>1.05</v>
      </c>
      <c r="G936" s="12">
        <v>2.7</v>
      </c>
      <c r="I936" s="38">
        <f t="shared" si="41"/>
        <v>2.835</v>
      </c>
      <c r="J936" s="12">
        <v>80</v>
      </c>
      <c r="K936" s="38">
        <f t="shared" si="40"/>
        <v>226.8</v>
      </c>
    </row>
    <row r="937" s="13" customFormat="1" spans="3:11">
      <c r="C937" s="12"/>
      <c r="D937" s="12">
        <v>1</v>
      </c>
      <c r="E937" s="12">
        <v>0.3</v>
      </c>
      <c r="G937" s="12">
        <v>2.7</v>
      </c>
      <c r="I937" s="38">
        <f t="shared" si="41"/>
        <v>0.81</v>
      </c>
      <c r="J937" s="12">
        <v>80</v>
      </c>
      <c r="K937" s="38">
        <f t="shared" si="40"/>
        <v>64.8</v>
      </c>
    </row>
    <row r="938" s="13" customFormat="1" spans="3:11">
      <c r="C938" s="12"/>
      <c r="D938" s="12">
        <v>1</v>
      </c>
      <c r="E938" s="12">
        <v>0.75</v>
      </c>
      <c r="G938" s="12">
        <v>2.7</v>
      </c>
      <c r="I938" s="38">
        <f t="shared" si="41"/>
        <v>2.025</v>
      </c>
      <c r="J938" s="12">
        <v>80</v>
      </c>
      <c r="K938" s="38">
        <f t="shared" si="40"/>
        <v>162</v>
      </c>
    </row>
    <row r="939" s="13" customFormat="1" spans="3:11">
      <c r="C939" s="12"/>
      <c r="D939" s="12">
        <v>1</v>
      </c>
      <c r="E939" s="12">
        <v>0.8</v>
      </c>
      <c r="G939" s="12">
        <v>2.7</v>
      </c>
      <c r="I939" s="38">
        <f t="shared" si="41"/>
        <v>2.16</v>
      </c>
      <c r="J939" s="12">
        <v>80</v>
      </c>
      <c r="K939" s="38">
        <f t="shared" si="40"/>
        <v>172.8</v>
      </c>
    </row>
    <row r="940" s="13" customFormat="1" spans="3:11">
      <c r="C940" s="12"/>
      <c r="D940" s="12">
        <v>2</v>
      </c>
      <c r="E940" s="12">
        <v>0.25</v>
      </c>
      <c r="G940" s="12">
        <v>2.7</v>
      </c>
      <c r="I940" s="38">
        <f t="shared" si="41"/>
        <v>1.35</v>
      </c>
      <c r="J940" s="12">
        <v>80</v>
      </c>
      <c r="K940" s="38">
        <f t="shared" si="40"/>
        <v>108</v>
      </c>
    </row>
    <row r="941" s="13" customFormat="1" spans="3:11">
      <c r="C941" s="12"/>
      <c r="D941" s="12">
        <v>1</v>
      </c>
      <c r="E941" s="12">
        <v>1.53</v>
      </c>
      <c r="G941" s="12">
        <v>2.7</v>
      </c>
      <c r="I941" s="38">
        <f t="shared" si="41"/>
        <v>4.131</v>
      </c>
      <c r="J941" s="12">
        <v>80</v>
      </c>
      <c r="K941" s="38">
        <f t="shared" si="40"/>
        <v>330.48</v>
      </c>
    </row>
    <row r="942" s="13" customFormat="1" spans="3:11">
      <c r="C942" s="12"/>
      <c r="D942" s="12">
        <v>1</v>
      </c>
      <c r="E942" s="12">
        <v>1.05</v>
      </c>
      <c r="G942" s="12">
        <v>0.5</v>
      </c>
      <c r="I942" s="38">
        <f t="shared" si="41"/>
        <v>0.525</v>
      </c>
      <c r="J942" s="12">
        <v>80</v>
      </c>
      <c r="K942" s="38">
        <f t="shared" si="40"/>
        <v>42</v>
      </c>
    </row>
    <row r="943" s="13" customFormat="1" spans="3:11">
      <c r="C943" s="12"/>
      <c r="D943" s="12">
        <v>1</v>
      </c>
      <c r="E943" s="12">
        <v>0.2</v>
      </c>
      <c r="G943" s="12">
        <v>2.7</v>
      </c>
      <c r="I943" s="38">
        <f t="shared" si="41"/>
        <v>0.54</v>
      </c>
      <c r="J943" s="12">
        <v>80</v>
      </c>
      <c r="K943" s="38">
        <f t="shared" si="40"/>
        <v>43.2</v>
      </c>
    </row>
    <row r="944" s="13" customFormat="1" spans="3:11">
      <c r="C944" s="12"/>
      <c r="D944" s="12">
        <v>1</v>
      </c>
      <c r="E944" s="12">
        <v>4.7</v>
      </c>
      <c r="G944" s="12">
        <v>2.7</v>
      </c>
      <c r="I944" s="38">
        <f t="shared" si="41"/>
        <v>12.69</v>
      </c>
      <c r="J944" s="12">
        <v>80</v>
      </c>
      <c r="K944" s="38">
        <f t="shared" si="40"/>
        <v>1015.2</v>
      </c>
    </row>
    <row r="945" s="13" customFormat="1" spans="3:11">
      <c r="C945" s="12"/>
      <c r="D945" s="12">
        <v>1</v>
      </c>
      <c r="E945" s="12">
        <v>0.83</v>
      </c>
      <c r="G945" s="12">
        <v>2.7</v>
      </c>
      <c r="I945" s="38">
        <f t="shared" si="41"/>
        <v>2.241</v>
      </c>
      <c r="J945" s="12">
        <v>80</v>
      </c>
      <c r="K945" s="38">
        <f t="shared" si="40"/>
        <v>179.28</v>
      </c>
    </row>
    <row r="946" s="13" customFormat="1" spans="3:11">
      <c r="C946" s="12"/>
      <c r="D946" s="12">
        <v>1</v>
      </c>
      <c r="E946" s="12">
        <v>3.29</v>
      </c>
      <c r="G946" s="12">
        <v>2.7</v>
      </c>
      <c r="I946" s="38">
        <f t="shared" si="41"/>
        <v>8.883</v>
      </c>
      <c r="J946" s="12">
        <v>80</v>
      </c>
      <c r="K946" s="38">
        <f t="shared" si="40"/>
        <v>710.64</v>
      </c>
    </row>
    <row r="947" s="13" customFormat="1" spans="3:11">
      <c r="C947" s="12"/>
      <c r="D947" s="12">
        <v>1</v>
      </c>
      <c r="E947" s="12">
        <v>1.05</v>
      </c>
      <c r="G947" s="12">
        <v>0.5</v>
      </c>
      <c r="I947" s="38">
        <f t="shared" si="41"/>
        <v>0.525</v>
      </c>
      <c r="J947" s="12">
        <v>80</v>
      </c>
      <c r="K947" s="38">
        <f t="shared" si="40"/>
        <v>42</v>
      </c>
    </row>
    <row r="948" s="13" customFormat="1" spans="3:11">
      <c r="C948" s="12"/>
      <c r="D948" s="12">
        <v>1</v>
      </c>
      <c r="E948" s="12">
        <v>0.4</v>
      </c>
      <c r="G948" s="12">
        <v>2.7</v>
      </c>
      <c r="I948" s="38">
        <f t="shared" si="41"/>
        <v>1.08</v>
      </c>
      <c r="J948" s="12">
        <v>80</v>
      </c>
      <c r="K948" s="38">
        <f t="shared" si="40"/>
        <v>86.4</v>
      </c>
    </row>
    <row r="949" s="13" customFormat="1" spans="3:11">
      <c r="C949" s="12"/>
      <c r="D949" s="12">
        <v>1</v>
      </c>
      <c r="E949" s="12">
        <v>1.05</v>
      </c>
      <c r="G949" s="12">
        <v>0.5</v>
      </c>
      <c r="I949" s="38">
        <f t="shared" si="41"/>
        <v>0.525</v>
      </c>
      <c r="J949" s="12">
        <v>80</v>
      </c>
      <c r="K949" s="38">
        <f t="shared" si="40"/>
        <v>42</v>
      </c>
    </row>
    <row r="950" s="13" customFormat="1" spans="3:11">
      <c r="C950" s="12"/>
      <c r="D950" s="12">
        <v>1</v>
      </c>
      <c r="E950" s="12">
        <v>0.55</v>
      </c>
      <c r="G950" s="12">
        <v>2.7</v>
      </c>
      <c r="I950" s="38">
        <f t="shared" si="41"/>
        <v>1.485</v>
      </c>
      <c r="J950" s="12">
        <v>80</v>
      </c>
      <c r="K950" s="38">
        <f t="shared" si="40"/>
        <v>118.8</v>
      </c>
    </row>
    <row r="951" s="13" customFormat="1" spans="3:11">
      <c r="C951" s="12"/>
      <c r="D951" s="12">
        <v>1</v>
      </c>
      <c r="E951" s="12">
        <v>1.05</v>
      </c>
      <c r="G951" s="12">
        <v>0.5</v>
      </c>
      <c r="I951" s="38">
        <f t="shared" si="41"/>
        <v>0.525</v>
      </c>
      <c r="J951" s="12">
        <v>80</v>
      </c>
      <c r="K951" s="38">
        <f t="shared" si="40"/>
        <v>42</v>
      </c>
    </row>
    <row r="952" s="13" customFormat="1" spans="3:11">
      <c r="C952" s="12"/>
      <c r="D952" s="12">
        <v>1</v>
      </c>
      <c r="E952" s="12">
        <v>2.2</v>
      </c>
      <c r="G952" s="12">
        <v>2.7</v>
      </c>
      <c r="I952" s="38">
        <f t="shared" si="41"/>
        <v>5.94</v>
      </c>
      <c r="J952" s="12">
        <v>80</v>
      </c>
      <c r="K952" s="38">
        <f t="shared" si="40"/>
        <v>475.2</v>
      </c>
    </row>
    <row r="953" s="13" customFormat="1" spans="3:11">
      <c r="C953" s="26" t="s">
        <v>392</v>
      </c>
      <c r="D953" s="12">
        <v>2</v>
      </c>
      <c r="E953" s="12">
        <v>2.5</v>
      </c>
      <c r="G953" s="12">
        <v>2.7</v>
      </c>
      <c r="I953" s="38">
        <f t="shared" si="41"/>
        <v>13.5</v>
      </c>
      <c r="J953" s="12">
        <v>80</v>
      </c>
      <c r="K953" s="38">
        <f t="shared" si="40"/>
        <v>1080</v>
      </c>
    </row>
    <row r="954" s="13" customFormat="1" spans="3:11">
      <c r="C954" s="12"/>
      <c r="D954" s="12">
        <v>2</v>
      </c>
      <c r="E954" s="12">
        <v>0.18</v>
      </c>
      <c r="G954" s="12">
        <v>2.7</v>
      </c>
      <c r="I954" s="38">
        <f t="shared" si="41"/>
        <v>0.972</v>
      </c>
      <c r="J954" s="12">
        <v>80</v>
      </c>
      <c r="K954" s="38">
        <f t="shared" si="40"/>
        <v>77.76</v>
      </c>
    </row>
    <row r="955" s="13" customFormat="1" spans="3:11">
      <c r="C955" s="12"/>
      <c r="D955" s="12">
        <v>1</v>
      </c>
      <c r="E955" s="12">
        <v>0.8</v>
      </c>
      <c r="G955" s="12">
        <v>2.7</v>
      </c>
      <c r="I955" s="38">
        <f t="shared" si="41"/>
        <v>2.16</v>
      </c>
      <c r="J955" s="12">
        <v>80</v>
      </c>
      <c r="K955" s="38">
        <f t="shared" si="40"/>
        <v>172.8</v>
      </c>
    </row>
    <row r="956" s="13" customFormat="1" spans="3:11">
      <c r="C956" s="12" t="s">
        <v>393</v>
      </c>
      <c r="D956" s="12">
        <v>2</v>
      </c>
      <c r="E956" s="12">
        <v>0.95</v>
      </c>
      <c r="G956" s="12">
        <v>2.7</v>
      </c>
      <c r="I956" s="38">
        <f t="shared" si="41"/>
        <v>5.13</v>
      </c>
      <c r="J956" s="12">
        <v>80</v>
      </c>
      <c r="K956" s="38">
        <f t="shared" si="40"/>
        <v>410.4</v>
      </c>
    </row>
    <row r="957" s="13" customFormat="1" spans="3:11">
      <c r="C957" s="12" t="s">
        <v>394</v>
      </c>
      <c r="D957" s="12">
        <v>1</v>
      </c>
      <c r="E957" s="12">
        <v>3.7</v>
      </c>
      <c r="G957" s="12">
        <v>2.7</v>
      </c>
      <c r="I957" s="38">
        <f t="shared" si="41"/>
        <v>9.99</v>
      </c>
      <c r="J957" s="12">
        <v>80</v>
      </c>
      <c r="K957" s="38">
        <f t="shared" si="40"/>
        <v>799.2</v>
      </c>
    </row>
    <row r="958" s="13" customFormat="1" spans="3:11">
      <c r="C958" s="12"/>
      <c r="D958" s="12">
        <v>1</v>
      </c>
      <c r="E958" s="12">
        <v>0.45</v>
      </c>
      <c r="G958" s="12">
        <v>2.7</v>
      </c>
      <c r="I958" s="38">
        <f t="shared" si="41"/>
        <v>1.215</v>
      </c>
      <c r="J958" s="12">
        <v>80</v>
      </c>
      <c r="K958" s="38">
        <f t="shared" si="40"/>
        <v>97.2</v>
      </c>
    </row>
    <row r="959" s="13" customFormat="1" spans="3:11">
      <c r="C959" s="12"/>
      <c r="D959" s="12">
        <v>1</v>
      </c>
      <c r="E959" s="12">
        <v>1.05</v>
      </c>
      <c r="G959" s="12">
        <v>2.7</v>
      </c>
      <c r="I959" s="38">
        <f t="shared" si="41"/>
        <v>2.835</v>
      </c>
      <c r="J959" s="12">
        <v>80</v>
      </c>
      <c r="K959" s="38">
        <f t="shared" si="40"/>
        <v>226.8</v>
      </c>
    </row>
    <row r="960" s="13" customFormat="1" spans="3:11">
      <c r="C960" s="12" t="s">
        <v>374</v>
      </c>
      <c r="D960" s="12">
        <v>1</v>
      </c>
      <c r="E960" s="12">
        <v>4.35</v>
      </c>
      <c r="G960" s="12">
        <v>2.7</v>
      </c>
      <c r="I960" s="38">
        <f t="shared" si="41"/>
        <v>11.745</v>
      </c>
      <c r="J960" s="12">
        <v>80</v>
      </c>
      <c r="K960" s="38">
        <f t="shared" si="40"/>
        <v>939.6</v>
      </c>
    </row>
    <row r="961" s="13" customFormat="1" spans="3:11">
      <c r="C961" s="12"/>
      <c r="D961" s="12">
        <v>1</v>
      </c>
      <c r="E961" s="12">
        <v>2.13</v>
      </c>
      <c r="G961" s="12">
        <v>2.7</v>
      </c>
      <c r="I961" s="38">
        <f t="shared" si="41"/>
        <v>5.751</v>
      </c>
      <c r="J961" s="12">
        <v>80</v>
      </c>
      <c r="K961" s="38">
        <f t="shared" si="40"/>
        <v>460.08</v>
      </c>
    </row>
    <row r="962" s="13" customFormat="1" spans="3:11">
      <c r="C962" s="12"/>
      <c r="D962" s="12">
        <v>1</v>
      </c>
      <c r="E962" s="12">
        <v>0.4</v>
      </c>
      <c r="G962" s="12">
        <v>2.7</v>
      </c>
      <c r="I962" s="38">
        <f t="shared" si="41"/>
        <v>1.08</v>
      </c>
      <c r="J962" s="12">
        <v>80</v>
      </c>
      <c r="K962" s="38">
        <f t="shared" si="40"/>
        <v>86.4</v>
      </c>
    </row>
    <row r="963" s="13" customFormat="1" spans="3:11">
      <c r="C963" s="12"/>
      <c r="D963" s="12">
        <v>1</v>
      </c>
      <c r="E963" s="12">
        <v>0.6</v>
      </c>
      <c r="G963" s="12">
        <v>2.7</v>
      </c>
      <c r="I963" s="38">
        <f t="shared" si="41"/>
        <v>1.62</v>
      </c>
      <c r="J963" s="12">
        <v>80</v>
      </c>
      <c r="K963" s="38">
        <f t="shared" si="40"/>
        <v>129.6</v>
      </c>
    </row>
    <row r="964" s="13" customFormat="1" spans="3:11">
      <c r="C964" s="12"/>
      <c r="D964" s="12">
        <v>2</v>
      </c>
      <c r="E964" s="12">
        <v>0.6</v>
      </c>
      <c r="G964" s="12">
        <v>2.7</v>
      </c>
      <c r="I964" s="38">
        <f t="shared" si="41"/>
        <v>3.24</v>
      </c>
      <c r="J964" s="12">
        <v>80</v>
      </c>
      <c r="K964" s="38">
        <f t="shared" si="40"/>
        <v>259.2</v>
      </c>
    </row>
    <row r="965" s="13" customFormat="1" spans="3:11">
      <c r="C965" s="12"/>
      <c r="D965" s="12">
        <v>1</v>
      </c>
      <c r="E965" s="12">
        <v>1</v>
      </c>
      <c r="G965" s="12">
        <v>2.7</v>
      </c>
      <c r="I965" s="38">
        <f t="shared" si="41"/>
        <v>2.7</v>
      </c>
      <c r="J965" s="12">
        <v>80</v>
      </c>
      <c r="K965" s="38">
        <f t="shared" si="40"/>
        <v>216</v>
      </c>
    </row>
    <row r="966" s="13" customFormat="1" spans="3:11">
      <c r="C966" s="12"/>
      <c r="D966" s="12">
        <v>1</v>
      </c>
      <c r="E966" s="12">
        <v>0.825</v>
      </c>
      <c r="G966" s="12">
        <v>2.7</v>
      </c>
      <c r="I966" s="38">
        <f t="shared" si="41"/>
        <v>2.2275</v>
      </c>
      <c r="J966" s="12">
        <v>80</v>
      </c>
      <c r="K966" s="38">
        <f t="shared" si="40"/>
        <v>178.2</v>
      </c>
    </row>
    <row r="967" s="13" customFormat="1" spans="3:11">
      <c r="C967" s="12" t="s">
        <v>375</v>
      </c>
      <c r="D967" s="12">
        <v>1</v>
      </c>
      <c r="E967" s="12">
        <v>4.81</v>
      </c>
      <c r="G967" s="12">
        <v>2.7</v>
      </c>
      <c r="I967" s="38">
        <f t="shared" si="41"/>
        <v>12.987</v>
      </c>
      <c r="J967" s="12">
        <v>80</v>
      </c>
      <c r="K967" s="38">
        <f t="shared" si="40"/>
        <v>1038.96</v>
      </c>
    </row>
    <row r="968" s="13" customFormat="1" spans="3:11">
      <c r="C968" s="12"/>
      <c r="D968" s="12">
        <v>1</v>
      </c>
      <c r="E968" s="12">
        <v>7.33</v>
      </c>
      <c r="G968" s="12">
        <v>2.7</v>
      </c>
      <c r="I968" s="38">
        <f t="shared" si="41"/>
        <v>19.791</v>
      </c>
      <c r="J968" s="12">
        <v>80</v>
      </c>
      <c r="K968" s="38">
        <f t="shared" si="40"/>
        <v>1583.28</v>
      </c>
    </row>
    <row r="969" s="13" customFormat="1" spans="3:11">
      <c r="C969" s="12" t="s">
        <v>376</v>
      </c>
      <c r="D969" s="12">
        <v>1</v>
      </c>
      <c r="E969" s="12">
        <v>4.81</v>
      </c>
      <c r="G969" s="12">
        <v>2.7</v>
      </c>
      <c r="I969" s="38">
        <f t="shared" si="41"/>
        <v>12.987</v>
      </c>
      <c r="J969" s="12">
        <v>80</v>
      </c>
      <c r="K969" s="38">
        <f t="shared" si="40"/>
        <v>1038.96</v>
      </c>
    </row>
    <row r="970" s="13" customFormat="1" spans="3:11">
      <c r="C970" s="12" t="s">
        <v>377</v>
      </c>
      <c r="D970" s="12">
        <v>1</v>
      </c>
      <c r="E970" s="12">
        <v>3.3</v>
      </c>
      <c r="G970" s="12">
        <v>2.7</v>
      </c>
      <c r="I970" s="38">
        <f t="shared" si="41"/>
        <v>8.91</v>
      </c>
      <c r="J970" s="12">
        <v>80</v>
      </c>
      <c r="K970" s="38">
        <f t="shared" si="40"/>
        <v>712.8</v>
      </c>
    </row>
    <row r="971" s="13" customFormat="1" spans="3:11">
      <c r="C971" s="12"/>
      <c r="D971" s="12">
        <v>1</v>
      </c>
      <c r="E971" s="12">
        <v>3.18</v>
      </c>
      <c r="G971" s="12">
        <v>2.7</v>
      </c>
      <c r="I971" s="38">
        <f t="shared" si="41"/>
        <v>8.586</v>
      </c>
      <c r="J971" s="12">
        <v>80</v>
      </c>
      <c r="K971" s="38">
        <f t="shared" si="40"/>
        <v>686.88</v>
      </c>
    </row>
    <row r="972" s="13" customFormat="1" spans="3:11">
      <c r="C972" s="12"/>
      <c r="D972" s="12">
        <v>1</v>
      </c>
      <c r="E972" s="12">
        <v>4.78</v>
      </c>
      <c r="G972" s="12">
        <v>2.7</v>
      </c>
      <c r="I972" s="38">
        <f t="shared" si="41"/>
        <v>12.906</v>
      </c>
      <c r="J972" s="12">
        <v>80</v>
      </c>
      <c r="K972" s="38">
        <f t="shared" ref="K972:K973" si="42">I972*J972</f>
        <v>1032.48</v>
      </c>
    </row>
    <row r="973" s="13" customFormat="1" spans="3:11">
      <c r="C973" s="12" t="s">
        <v>378</v>
      </c>
      <c r="D973" s="12">
        <v>1</v>
      </c>
      <c r="E973" s="12">
        <v>7</v>
      </c>
      <c r="G973" s="12">
        <v>2.7</v>
      </c>
      <c r="I973" s="38">
        <f t="shared" si="41"/>
        <v>18.9</v>
      </c>
      <c r="J973" s="12">
        <v>80</v>
      </c>
      <c r="K973" s="38">
        <f t="shared" si="42"/>
        <v>1512</v>
      </c>
    </row>
    <row r="974" s="13" customFormat="1" spans="3:11">
      <c r="C974" s="12"/>
      <c r="D974" s="12"/>
      <c r="E974" s="12"/>
      <c r="G974" s="12"/>
      <c r="H974" s="12"/>
      <c r="I974" s="12"/>
      <c r="J974" s="12">
        <v>80</v>
      </c>
      <c r="K974" s="12"/>
    </row>
    <row r="975" s="13" customFormat="1" spans="3:10">
      <c r="C975" s="20" t="s">
        <v>427</v>
      </c>
      <c r="J975" s="12">
        <v>80</v>
      </c>
    </row>
    <row r="976" s="13" customFormat="1" spans="3:11">
      <c r="C976" s="12" t="s">
        <v>292</v>
      </c>
      <c r="D976" s="12">
        <v>1</v>
      </c>
      <c r="H976" s="12">
        <v>24.57</v>
      </c>
      <c r="I976" s="12">
        <v>24.57</v>
      </c>
      <c r="J976" s="12">
        <v>80</v>
      </c>
      <c r="K976" s="12">
        <f t="shared" ref="K976:K999" si="43">I976*J976</f>
        <v>1965.6</v>
      </c>
    </row>
    <row r="977" s="13" customFormat="1" spans="3:11">
      <c r="C977" s="12" t="s">
        <v>293</v>
      </c>
      <c r="D977" s="12">
        <v>1</v>
      </c>
      <c r="H977" s="12">
        <v>16.2</v>
      </c>
      <c r="I977" s="12">
        <v>16.2</v>
      </c>
      <c r="J977" s="12">
        <v>80</v>
      </c>
      <c r="K977" s="12">
        <f t="shared" si="43"/>
        <v>1296</v>
      </c>
    </row>
    <row r="978" s="13" customFormat="1" spans="3:11">
      <c r="C978" s="12" t="s">
        <v>294</v>
      </c>
      <c r="D978" s="12">
        <v>1</v>
      </c>
      <c r="H978" s="12">
        <v>20.91</v>
      </c>
      <c r="I978" s="12">
        <v>20.91</v>
      </c>
      <c r="J978" s="12">
        <v>80</v>
      </c>
      <c r="K978" s="12">
        <f t="shared" si="43"/>
        <v>1672.8</v>
      </c>
    </row>
    <row r="979" s="13" customFormat="1" spans="3:11">
      <c r="C979" s="12" t="s">
        <v>295</v>
      </c>
      <c r="D979" s="12">
        <v>1</v>
      </c>
      <c r="H979" s="12">
        <v>20.82</v>
      </c>
      <c r="I979" s="12">
        <v>20.82</v>
      </c>
      <c r="J979" s="12">
        <v>80</v>
      </c>
      <c r="K979" s="12">
        <f t="shared" si="43"/>
        <v>1665.6</v>
      </c>
    </row>
    <row r="980" s="13" customFormat="1" spans="3:11">
      <c r="C980" s="12" t="s">
        <v>296</v>
      </c>
      <c r="D980" s="12">
        <v>1</v>
      </c>
      <c r="H980" s="12">
        <v>38.86</v>
      </c>
      <c r="I980" s="12">
        <v>38.86</v>
      </c>
      <c r="J980" s="12">
        <v>80</v>
      </c>
      <c r="K980" s="12">
        <f t="shared" si="43"/>
        <v>3108.8</v>
      </c>
    </row>
    <row r="981" s="13" customFormat="1" spans="3:11">
      <c r="C981" s="12" t="s">
        <v>297</v>
      </c>
      <c r="D981" s="12">
        <v>1</v>
      </c>
      <c r="H981" s="12">
        <v>17.01</v>
      </c>
      <c r="I981" s="12">
        <v>17.01</v>
      </c>
      <c r="J981" s="12">
        <v>80</v>
      </c>
      <c r="K981" s="12">
        <f t="shared" si="43"/>
        <v>1360.8</v>
      </c>
    </row>
    <row r="982" s="13" customFormat="1" spans="3:11">
      <c r="C982" s="12" t="s">
        <v>298</v>
      </c>
      <c r="D982" s="12">
        <v>1</v>
      </c>
      <c r="H982" s="12">
        <v>5.55</v>
      </c>
      <c r="I982" s="12">
        <v>5.55</v>
      </c>
      <c r="J982" s="12">
        <v>80</v>
      </c>
      <c r="K982" s="12">
        <f t="shared" si="43"/>
        <v>444</v>
      </c>
    </row>
    <row r="983" s="13" customFormat="1" spans="3:11">
      <c r="C983" s="12" t="s">
        <v>299</v>
      </c>
      <c r="D983" s="12">
        <v>1</v>
      </c>
      <c r="H983" s="12">
        <v>58.56</v>
      </c>
      <c r="I983" s="12">
        <v>58.56</v>
      </c>
      <c r="J983" s="12">
        <v>80</v>
      </c>
      <c r="K983" s="12">
        <f t="shared" si="43"/>
        <v>4684.8</v>
      </c>
    </row>
    <row r="984" s="13" customFormat="1" spans="3:11">
      <c r="C984" s="12" t="s">
        <v>300</v>
      </c>
      <c r="D984" s="12">
        <v>1</v>
      </c>
      <c r="H984" s="12">
        <v>9</v>
      </c>
      <c r="I984" s="12">
        <v>9</v>
      </c>
      <c r="J984" s="12">
        <v>80</v>
      </c>
      <c r="K984" s="12">
        <f t="shared" si="43"/>
        <v>720</v>
      </c>
    </row>
    <row r="985" s="13" customFormat="1" spans="3:11">
      <c r="C985" s="12" t="s">
        <v>301</v>
      </c>
      <c r="D985" s="12">
        <v>1</v>
      </c>
      <c r="H985" s="12">
        <v>7.42</v>
      </c>
      <c r="I985" s="12">
        <v>7.42</v>
      </c>
      <c r="J985" s="12">
        <v>80</v>
      </c>
      <c r="K985" s="12">
        <f t="shared" si="43"/>
        <v>593.6</v>
      </c>
    </row>
    <row r="986" s="13" customFormat="1" spans="3:11">
      <c r="C986" s="12" t="s">
        <v>302</v>
      </c>
      <c r="D986" s="12">
        <v>1</v>
      </c>
      <c r="H986" s="12">
        <v>6.06</v>
      </c>
      <c r="I986" s="12">
        <v>6.06</v>
      </c>
      <c r="J986" s="12">
        <v>80</v>
      </c>
      <c r="K986" s="12">
        <f t="shared" si="43"/>
        <v>484.8</v>
      </c>
    </row>
    <row r="987" s="13" customFormat="1" spans="3:11">
      <c r="C987" s="12" t="s">
        <v>303</v>
      </c>
      <c r="D987" s="12">
        <v>1</v>
      </c>
      <c r="H987" s="12">
        <v>3.2</v>
      </c>
      <c r="I987" s="12">
        <v>3.2</v>
      </c>
      <c r="J987" s="12">
        <v>80</v>
      </c>
      <c r="K987" s="12">
        <f t="shared" si="43"/>
        <v>256</v>
      </c>
    </row>
    <row r="988" s="13" customFormat="1" spans="3:11">
      <c r="C988" s="12" t="s">
        <v>304</v>
      </c>
      <c r="D988" s="12">
        <v>1</v>
      </c>
      <c r="H988" s="12">
        <v>10.46</v>
      </c>
      <c r="I988" s="12">
        <v>10.46</v>
      </c>
      <c r="J988" s="12">
        <v>80</v>
      </c>
      <c r="K988" s="12">
        <f t="shared" si="43"/>
        <v>836.8</v>
      </c>
    </row>
    <row r="989" s="13" customFormat="1" spans="3:11">
      <c r="C989" s="12" t="s">
        <v>305</v>
      </c>
      <c r="D989" s="12">
        <v>1</v>
      </c>
      <c r="H989" s="12">
        <v>22.23</v>
      </c>
      <c r="I989" s="12">
        <v>22.23</v>
      </c>
      <c r="J989" s="12">
        <v>80</v>
      </c>
      <c r="K989" s="12">
        <f t="shared" si="43"/>
        <v>1778.4</v>
      </c>
    </row>
    <row r="990" s="13" customFormat="1" spans="3:11">
      <c r="C990" s="12" t="s">
        <v>306</v>
      </c>
      <c r="D990" s="12">
        <v>1</v>
      </c>
      <c r="H990" s="12">
        <v>3.31</v>
      </c>
      <c r="I990" s="12">
        <v>3.31</v>
      </c>
      <c r="J990" s="12">
        <v>80</v>
      </c>
      <c r="K990" s="12">
        <f t="shared" si="43"/>
        <v>264.8</v>
      </c>
    </row>
    <row r="991" s="13" customFormat="1" spans="3:11">
      <c r="C991" s="12" t="s">
        <v>428</v>
      </c>
      <c r="D991" s="12">
        <v>1</v>
      </c>
      <c r="H991" s="12">
        <v>14.9</v>
      </c>
      <c r="I991" s="12">
        <v>14.9</v>
      </c>
      <c r="J991" s="12">
        <v>80</v>
      </c>
      <c r="K991" s="12">
        <f t="shared" si="43"/>
        <v>1192</v>
      </c>
    </row>
    <row r="992" s="13" customFormat="1" spans="3:11">
      <c r="C992" s="12" t="s">
        <v>308</v>
      </c>
      <c r="D992" s="12">
        <v>1</v>
      </c>
      <c r="H992" s="12">
        <v>8.84</v>
      </c>
      <c r="I992" s="12">
        <v>8.84</v>
      </c>
      <c r="J992" s="12">
        <v>80</v>
      </c>
      <c r="K992" s="12">
        <f t="shared" si="43"/>
        <v>707.2</v>
      </c>
    </row>
    <row r="993" s="13" customFormat="1" spans="3:11">
      <c r="C993" s="12" t="s">
        <v>309</v>
      </c>
      <c r="D993" s="12">
        <v>1</v>
      </c>
      <c r="H993" s="12">
        <v>9.3</v>
      </c>
      <c r="I993" s="12">
        <v>9.3</v>
      </c>
      <c r="J993" s="12">
        <v>80</v>
      </c>
      <c r="K993" s="12">
        <f t="shared" si="43"/>
        <v>744</v>
      </c>
    </row>
    <row r="994" s="13" customFormat="1" spans="3:11">
      <c r="C994" s="12" t="s">
        <v>310</v>
      </c>
      <c r="D994" s="12">
        <v>1</v>
      </c>
      <c r="H994" s="12">
        <v>5.95</v>
      </c>
      <c r="I994" s="12">
        <v>5.95</v>
      </c>
      <c r="J994" s="12">
        <v>80</v>
      </c>
      <c r="K994" s="12">
        <f t="shared" si="43"/>
        <v>476</v>
      </c>
    </row>
    <row r="995" s="13" customFormat="1" spans="3:11">
      <c r="C995" s="12" t="s">
        <v>311</v>
      </c>
      <c r="D995" s="12">
        <v>1</v>
      </c>
      <c r="H995" s="12">
        <v>13.44</v>
      </c>
      <c r="I995" s="12">
        <v>13.44</v>
      </c>
      <c r="J995" s="12">
        <v>80</v>
      </c>
      <c r="K995" s="12">
        <f t="shared" si="43"/>
        <v>1075.2</v>
      </c>
    </row>
    <row r="996" s="13" customFormat="1" spans="3:11">
      <c r="C996" s="12" t="s">
        <v>312</v>
      </c>
      <c r="D996" s="12">
        <v>1</v>
      </c>
      <c r="H996" s="12">
        <v>9.07</v>
      </c>
      <c r="I996" s="12">
        <v>9.07</v>
      </c>
      <c r="J996" s="12">
        <v>80</v>
      </c>
      <c r="K996" s="12">
        <f t="shared" si="43"/>
        <v>725.6</v>
      </c>
    </row>
    <row r="997" s="13" customFormat="1" spans="3:11">
      <c r="C997" s="12" t="s">
        <v>313</v>
      </c>
      <c r="D997" s="12">
        <v>1</v>
      </c>
      <c r="H997" s="12">
        <v>5.95</v>
      </c>
      <c r="I997" s="12">
        <v>5.95</v>
      </c>
      <c r="J997" s="12">
        <v>80</v>
      </c>
      <c r="K997" s="12">
        <f t="shared" si="43"/>
        <v>476</v>
      </c>
    </row>
    <row r="998" s="13" customFormat="1" spans="3:11">
      <c r="C998" s="12" t="s">
        <v>314</v>
      </c>
      <c r="D998" s="12">
        <v>1</v>
      </c>
      <c r="H998" s="12">
        <v>7.7</v>
      </c>
      <c r="I998" s="12">
        <v>7.7</v>
      </c>
      <c r="J998" s="12">
        <v>80</v>
      </c>
      <c r="K998" s="12">
        <f t="shared" si="43"/>
        <v>616</v>
      </c>
    </row>
    <row r="999" s="13" customFormat="1" spans="3:11">
      <c r="C999" s="12" t="s">
        <v>315</v>
      </c>
      <c r="D999" s="12">
        <v>1</v>
      </c>
      <c r="H999" s="21">
        <v>20.35</v>
      </c>
      <c r="I999" s="21">
        <v>20.35</v>
      </c>
      <c r="J999" s="12">
        <v>80</v>
      </c>
      <c r="K999" s="21">
        <f t="shared" si="43"/>
        <v>1628</v>
      </c>
    </row>
    <row r="1000" s="13" customFormat="1" spans="8:12">
      <c r="H1000" s="31"/>
      <c r="I1000" s="31"/>
      <c r="J1000" s="22"/>
      <c r="K1000" s="31"/>
      <c r="L1000" s="31"/>
    </row>
    <row r="1001" s="13" customFormat="1" spans="8:12">
      <c r="H1001" s="12" t="s">
        <v>20</v>
      </c>
      <c r="I1001" s="21">
        <f>SUM(I844:I1000)</f>
        <v>933.5195</v>
      </c>
      <c r="J1001" s="12">
        <v>80</v>
      </c>
      <c r="K1001" s="16">
        <f>SUM(K844:K1000)</f>
        <v>74681.56</v>
      </c>
      <c r="L1001" s="16" t="s">
        <v>21</v>
      </c>
    </row>
    <row r="1002" s="13" customFormat="1" spans="3:6">
      <c r="C1002" s="12"/>
      <c r="D1002" s="12"/>
      <c r="E1002" s="12"/>
      <c r="F1002" s="12"/>
    </row>
    <row r="1004" spans="2:12">
      <c r="B1004" s="33"/>
      <c r="C1004" s="28" t="s">
        <v>429</v>
      </c>
      <c r="D1004" s="28"/>
      <c r="E1004" s="28"/>
      <c r="F1004" s="28"/>
      <c r="G1004" s="33"/>
      <c r="H1004" s="33"/>
      <c r="I1004" s="33"/>
      <c r="J1004" s="33"/>
      <c r="K1004" s="28">
        <f>K641+K675+K837+K1001</f>
        <v>137579.044</v>
      </c>
      <c r="L1004" s="28" t="s">
        <v>21</v>
      </c>
    </row>
    <row r="1007" spans="2:11">
      <c r="B1007" s="12" t="s">
        <v>1</v>
      </c>
      <c r="C1007" s="12" t="s">
        <v>2</v>
      </c>
      <c r="D1007" s="12" t="s">
        <v>3</v>
      </c>
      <c r="E1007" s="12" t="s">
        <v>4</v>
      </c>
      <c r="F1007" s="12" t="s">
        <v>5</v>
      </c>
      <c r="G1007" s="12" t="s">
        <v>6</v>
      </c>
      <c r="H1007" s="12" t="s">
        <v>7</v>
      </c>
      <c r="I1007" s="12" t="s">
        <v>3</v>
      </c>
      <c r="J1007" s="12" t="s">
        <v>8</v>
      </c>
      <c r="K1007" s="12" t="s">
        <v>9</v>
      </c>
    </row>
    <row r="1008" spans="2:12">
      <c r="B1008" s="16" t="s">
        <v>430</v>
      </c>
      <c r="C1008" s="17" t="s">
        <v>431</v>
      </c>
      <c r="D1008" s="29"/>
      <c r="E1008" s="29"/>
      <c r="F1008" s="29"/>
      <c r="G1008" s="29"/>
      <c r="H1008" s="29"/>
      <c r="I1008" s="29"/>
      <c r="J1008" s="29"/>
      <c r="K1008" s="29"/>
      <c r="L1008" s="29"/>
    </row>
    <row r="1010" spans="2:11">
      <c r="B1010" s="12" t="s">
        <v>432</v>
      </c>
      <c r="C1010" s="20" t="s">
        <v>433</v>
      </c>
      <c r="D1010" s="12"/>
      <c r="E1010" s="12"/>
      <c r="F1010" s="12"/>
      <c r="G1010" s="12"/>
      <c r="H1010" s="12"/>
      <c r="I1010" s="12"/>
      <c r="J1010" s="12"/>
      <c r="K1010" s="12"/>
    </row>
    <row r="1011" spans="3:11">
      <c r="C1011" s="12" t="s">
        <v>434</v>
      </c>
      <c r="D1011" s="12"/>
      <c r="E1011" s="12"/>
      <c r="F1011" s="12"/>
      <c r="G1011" s="12"/>
      <c r="H1011" s="12"/>
      <c r="I1011" s="12"/>
      <c r="J1011" s="12"/>
      <c r="K1011" s="12"/>
    </row>
    <row r="1012" spans="3:11">
      <c r="C1012" s="12" t="s">
        <v>435</v>
      </c>
      <c r="D1012" s="12"/>
      <c r="E1012" s="12"/>
      <c r="F1012" s="12"/>
      <c r="G1012" s="12"/>
      <c r="H1012" s="12"/>
      <c r="I1012" s="12"/>
      <c r="J1012" s="12"/>
      <c r="K1012" s="12"/>
    </row>
    <row r="1013" spans="3:9">
      <c r="C1013" s="12" t="s">
        <v>436</v>
      </c>
      <c r="D1013" s="12"/>
      <c r="E1013" s="12"/>
      <c r="F1013" s="12"/>
      <c r="G1013" s="12"/>
      <c r="H1013" s="12"/>
      <c r="I1013" s="12"/>
    </row>
    <row r="1014" s="13" customFormat="1" spans="3:9">
      <c r="C1014" s="12" t="s">
        <v>437</v>
      </c>
      <c r="D1014" s="12"/>
      <c r="E1014" s="12"/>
      <c r="F1014" s="12"/>
      <c r="G1014" s="12"/>
      <c r="H1014" s="12"/>
      <c r="I1014" s="12"/>
    </row>
    <row r="1015" s="13" customFormat="1" spans="3:9">
      <c r="C1015" s="12" t="s">
        <v>438</v>
      </c>
      <c r="D1015" s="12"/>
      <c r="E1015" s="12"/>
      <c r="F1015" s="12"/>
      <c r="G1015" s="12"/>
      <c r="H1015" s="12"/>
      <c r="I1015" s="12"/>
    </row>
    <row r="1016" s="13" customFormat="1" spans="3:9">
      <c r="C1016" s="12" t="s">
        <v>439</v>
      </c>
      <c r="D1016" s="12"/>
      <c r="E1016" s="12"/>
      <c r="F1016" s="12"/>
      <c r="G1016" s="12"/>
      <c r="H1016" s="12"/>
      <c r="I1016" s="12"/>
    </row>
    <row r="1017" s="13" customFormat="1" spans="3:9">
      <c r="C1017" s="12" t="s">
        <v>440</v>
      </c>
      <c r="D1017" s="12"/>
      <c r="E1017" s="12"/>
      <c r="F1017" s="12"/>
      <c r="G1017" s="12"/>
      <c r="H1017" s="12"/>
      <c r="I1017" s="12"/>
    </row>
    <row r="1018" s="13" customFormat="1" spans="3:9">
      <c r="C1018" s="12"/>
      <c r="D1018" s="12"/>
      <c r="E1018" s="12"/>
      <c r="F1018" s="12"/>
      <c r="G1018" s="12"/>
      <c r="H1018" s="12"/>
      <c r="I1018" s="12"/>
    </row>
    <row r="1019" spans="3:12">
      <c r="C1019" s="18" t="s">
        <v>441</v>
      </c>
      <c r="D1019" s="18">
        <v>16</v>
      </c>
      <c r="E1019" s="18"/>
      <c r="F1019" s="18"/>
      <c r="G1019" s="18"/>
      <c r="H1019" s="18"/>
      <c r="I1019" s="18"/>
      <c r="J1019" s="18">
        <v>1200</v>
      </c>
      <c r="K1019" s="18">
        <f>D1019*J1019</f>
        <v>19200</v>
      </c>
      <c r="L1019" s="14"/>
    </row>
    <row r="1020" spans="3:12">
      <c r="C1020" s="18" t="s">
        <v>442</v>
      </c>
      <c r="D1020" s="18">
        <v>1</v>
      </c>
      <c r="E1020" s="18">
        <v>199</v>
      </c>
      <c r="F1020" s="18"/>
      <c r="G1020" s="18"/>
      <c r="H1020" s="18"/>
      <c r="I1020" s="18"/>
      <c r="J1020" s="18">
        <v>130</v>
      </c>
      <c r="K1020" s="18">
        <f>E1020*J1020</f>
        <v>25870</v>
      </c>
      <c r="L1020" s="14"/>
    </row>
    <row r="1021" spans="2:12">
      <c r="B1021" s="12"/>
      <c r="C1021" s="18" t="s">
        <v>443</v>
      </c>
      <c r="D1021" s="18">
        <v>70</v>
      </c>
      <c r="E1021" s="18">
        <v>650</v>
      </c>
      <c r="F1021" s="18">
        <v>180</v>
      </c>
      <c r="G1021" s="18"/>
      <c r="H1021" s="18"/>
      <c r="I1021" s="18"/>
      <c r="J1021" s="18">
        <v>140</v>
      </c>
      <c r="K1021" s="18">
        <f>D1021*J1021</f>
        <v>9800</v>
      </c>
      <c r="L1021" s="14"/>
    </row>
    <row r="1022" spans="2:12">
      <c r="B1022" s="30"/>
      <c r="C1022" s="18" t="s">
        <v>444</v>
      </c>
      <c r="D1022" s="18">
        <v>70</v>
      </c>
      <c r="E1022" s="18">
        <v>650</v>
      </c>
      <c r="F1022" s="18">
        <v>180</v>
      </c>
      <c r="G1022" s="18"/>
      <c r="H1022" s="18"/>
      <c r="I1022" s="18"/>
      <c r="J1022" s="18">
        <v>145</v>
      </c>
      <c r="K1022" s="18">
        <f>D1022*J1022</f>
        <v>10150</v>
      </c>
      <c r="L1022" s="14"/>
    </row>
    <row r="1023" spans="3:12">
      <c r="C1023" s="18" t="s">
        <v>445</v>
      </c>
      <c r="D1023" s="18">
        <v>16</v>
      </c>
      <c r="E1023" s="18"/>
      <c r="F1023" s="18"/>
      <c r="G1023" s="18"/>
      <c r="H1023" s="18"/>
      <c r="I1023" s="18"/>
      <c r="J1023" s="18">
        <v>80</v>
      </c>
      <c r="K1023" s="18">
        <f>D1023*J1023</f>
        <v>1280</v>
      </c>
      <c r="L1023" s="14"/>
    </row>
    <row r="1024" spans="8:12">
      <c r="H1024" s="31"/>
      <c r="I1024" s="31"/>
      <c r="J1024" s="31"/>
      <c r="K1024" s="31"/>
      <c r="L1024" s="31"/>
    </row>
    <row r="1025" spans="8:12">
      <c r="H1025" s="12" t="s">
        <v>20</v>
      </c>
      <c r="I1025" s="12"/>
      <c r="J1025" s="12" t="s">
        <v>446</v>
      </c>
      <c r="K1025" s="16">
        <f>K1019+K1020+K1021+K1022+K1023</f>
        <v>66300</v>
      </c>
      <c r="L1025" s="16" t="s">
        <v>21</v>
      </c>
    </row>
    <row r="1027" spans="2:12">
      <c r="B1027" s="12" t="s">
        <v>447</v>
      </c>
      <c r="C1027" s="20" t="s">
        <v>448</v>
      </c>
      <c r="D1027" s="12"/>
      <c r="E1027" s="12"/>
      <c r="F1027" s="12"/>
      <c r="G1027" s="12"/>
      <c r="H1027" s="12"/>
      <c r="I1027" s="12"/>
      <c r="J1027" s="12"/>
      <c r="K1027" s="12"/>
      <c r="L1027" s="12"/>
    </row>
    <row r="1028" spans="3:12">
      <c r="C1028" s="12" t="s">
        <v>449</v>
      </c>
      <c r="D1028" s="12"/>
      <c r="E1028" s="12"/>
      <c r="F1028" s="12"/>
      <c r="G1028" s="12"/>
      <c r="H1028" s="12"/>
      <c r="I1028" s="12"/>
      <c r="J1028" s="12"/>
      <c r="K1028" s="12"/>
      <c r="L1028" s="12"/>
    </row>
    <row r="1029" spans="3:12">
      <c r="C1029" s="12" t="s">
        <v>450</v>
      </c>
      <c r="D1029" s="12"/>
      <c r="E1029" s="12"/>
      <c r="F1029" s="12"/>
      <c r="G1029" s="12"/>
      <c r="H1029" s="12"/>
      <c r="I1029" s="12"/>
      <c r="J1029" s="12"/>
      <c r="K1029" s="12"/>
      <c r="L1029" s="12"/>
    </row>
    <row r="1030" spans="3:3">
      <c r="C1030" s="12" t="s">
        <v>451</v>
      </c>
    </row>
    <row r="1031" s="13" customFormat="1" spans="3:3">
      <c r="C1031" s="12"/>
    </row>
    <row r="1032" spans="3:11">
      <c r="C1032" s="12" t="s">
        <v>452</v>
      </c>
      <c r="D1032" s="12"/>
      <c r="E1032" s="12"/>
      <c r="F1032" s="12"/>
      <c r="G1032" s="12"/>
      <c r="H1032" s="12"/>
      <c r="I1032" s="12"/>
      <c r="J1032" s="12"/>
      <c r="K1032" s="12"/>
    </row>
    <row r="1033" spans="3:11">
      <c r="C1033" s="12" t="s">
        <v>367</v>
      </c>
      <c r="D1033" s="12">
        <v>1</v>
      </c>
      <c r="E1033" s="12"/>
      <c r="F1033" s="12"/>
      <c r="G1033" s="12"/>
      <c r="H1033" s="12"/>
      <c r="I1033" s="12"/>
      <c r="J1033" s="12">
        <v>8500</v>
      </c>
      <c r="K1033" s="12">
        <f>D1033*J1033</f>
        <v>8500</v>
      </c>
    </row>
    <row r="1034" spans="3:11">
      <c r="C1034" s="18" t="s">
        <v>453</v>
      </c>
      <c r="D1034" s="12">
        <v>16</v>
      </c>
      <c r="E1034" s="12"/>
      <c r="F1034" s="12"/>
      <c r="G1034" s="12"/>
      <c r="H1034" s="12"/>
      <c r="I1034" s="12"/>
      <c r="J1034" s="12">
        <v>150</v>
      </c>
      <c r="K1034" s="12">
        <f>D1034*J1034</f>
        <v>2400</v>
      </c>
    </row>
    <row r="1035" spans="3:12">
      <c r="C1035" s="18" t="s">
        <v>454</v>
      </c>
      <c r="D1035" s="12">
        <v>1</v>
      </c>
      <c r="E1035" s="12"/>
      <c r="F1035" s="12"/>
      <c r="G1035" s="12"/>
      <c r="H1035" s="21"/>
      <c r="I1035" s="21"/>
      <c r="J1035" s="21">
        <v>8500</v>
      </c>
      <c r="K1035" s="21">
        <f>D1035*J1035</f>
        <v>8500</v>
      </c>
      <c r="L1035" s="41"/>
    </row>
    <row r="1036" spans="3:12">
      <c r="C1036" s="18" t="s">
        <v>453</v>
      </c>
      <c r="D1036" s="12">
        <v>5</v>
      </c>
      <c r="E1036" s="12"/>
      <c r="F1036" s="12"/>
      <c r="G1036" s="12"/>
      <c r="H1036" s="22"/>
      <c r="I1036" s="22"/>
      <c r="J1036" s="22">
        <v>150</v>
      </c>
      <c r="K1036" s="22">
        <f>D1036*J1036</f>
        <v>750</v>
      </c>
      <c r="L1036" s="31"/>
    </row>
    <row r="1037" spans="8:12">
      <c r="H1037" s="12" t="s">
        <v>20</v>
      </c>
      <c r="I1037" s="12"/>
      <c r="J1037" s="12" t="s">
        <v>455</v>
      </c>
      <c r="K1037" s="16">
        <f>K1033+K1034+K1035+K1036</f>
        <v>20150</v>
      </c>
      <c r="L1037" s="16" t="s">
        <v>21</v>
      </c>
    </row>
    <row r="1038" spans="11:11">
      <c r="K1038" s="38"/>
    </row>
    <row r="1040" s="13" customFormat="1" spans="2:12">
      <c r="B1040" s="33"/>
      <c r="C1040" s="28" t="s">
        <v>456</v>
      </c>
      <c r="D1040" s="28"/>
      <c r="E1040" s="28"/>
      <c r="F1040" s="28"/>
      <c r="G1040" s="33"/>
      <c r="H1040" s="33"/>
      <c r="I1040" s="33"/>
      <c r="J1040" s="33"/>
      <c r="K1040" s="28">
        <f>K1025+K1037</f>
        <v>86450</v>
      </c>
      <c r="L1040" s="28" t="s">
        <v>21</v>
      </c>
    </row>
    <row r="1042" s="13" customFormat="1" spans="2:11">
      <c r="B1042" s="12" t="s">
        <v>1</v>
      </c>
      <c r="C1042" s="12" t="s">
        <v>2</v>
      </c>
      <c r="D1042" s="12" t="s">
        <v>3</v>
      </c>
      <c r="E1042" s="12" t="s">
        <v>4</v>
      </c>
      <c r="F1042" s="12" t="s">
        <v>5</v>
      </c>
      <c r="G1042" s="12" t="s">
        <v>6</v>
      </c>
      <c r="H1042" s="12" t="s">
        <v>7</v>
      </c>
      <c r="I1042" s="12" t="s">
        <v>3</v>
      </c>
      <c r="J1042" s="12" t="s">
        <v>8</v>
      </c>
      <c r="K1042" s="12" t="s">
        <v>9</v>
      </c>
    </row>
    <row r="1043" spans="2:12">
      <c r="B1043" s="16" t="s">
        <v>457</v>
      </c>
      <c r="C1043" s="17" t="s">
        <v>458</v>
      </c>
      <c r="D1043" s="29"/>
      <c r="E1043" s="29"/>
      <c r="F1043" s="29"/>
      <c r="G1043" s="29"/>
      <c r="H1043" s="29"/>
      <c r="I1043" s="29"/>
      <c r="J1043" s="29"/>
      <c r="K1043" s="29"/>
      <c r="L1043" s="29"/>
    </row>
    <row r="1045" spans="2:12">
      <c r="B1045" s="12" t="s">
        <v>459</v>
      </c>
      <c r="C1045" s="20" t="s">
        <v>460</v>
      </c>
      <c r="D1045" s="12"/>
      <c r="E1045" s="12"/>
      <c r="F1045" s="12"/>
      <c r="G1045" s="12"/>
      <c r="H1045" s="12"/>
      <c r="I1045" s="12"/>
      <c r="J1045" s="12"/>
      <c r="K1045" s="12"/>
      <c r="L1045" s="12"/>
    </row>
    <row r="1046" spans="2:12">
      <c r="B1046" s="12"/>
      <c r="C1046" s="12" t="s">
        <v>461</v>
      </c>
      <c r="D1046" s="12"/>
      <c r="E1046" s="12"/>
      <c r="F1046" s="12"/>
      <c r="G1046" s="12"/>
      <c r="H1046" s="12"/>
      <c r="I1046" s="12"/>
      <c r="J1046" s="12"/>
      <c r="K1046" s="12"/>
      <c r="L1046" s="12"/>
    </row>
    <row r="1047" spans="2:12">
      <c r="B1047" s="12"/>
      <c r="C1047" s="12" t="s">
        <v>462</v>
      </c>
      <c r="D1047" s="12"/>
      <c r="E1047" s="12"/>
      <c r="F1047" s="12"/>
      <c r="H1047" s="12"/>
      <c r="I1047" s="12"/>
      <c r="J1047" s="12"/>
      <c r="K1047" s="12"/>
      <c r="L1047" s="12"/>
    </row>
    <row r="1048" spans="2:12">
      <c r="B1048" s="12"/>
      <c r="C1048" s="12" t="s">
        <v>463</v>
      </c>
      <c r="D1048" s="12"/>
      <c r="E1048" s="12"/>
      <c r="F1048" s="12"/>
      <c r="G1048" s="12"/>
      <c r="H1048" s="12"/>
      <c r="I1048" s="12"/>
      <c r="J1048" s="12"/>
      <c r="K1048" s="12"/>
      <c r="L1048" s="12"/>
    </row>
    <row r="1049" s="13" customFormat="1" spans="2:12"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</row>
    <row r="1050" spans="2:12">
      <c r="B1050" s="12"/>
      <c r="C1050" s="12" t="s">
        <v>464</v>
      </c>
      <c r="D1050" s="12">
        <v>1</v>
      </c>
      <c r="E1050" s="12">
        <v>11.7</v>
      </c>
      <c r="F1050" s="12"/>
      <c r="G1050" s="12"/>
      <c r="H1050" s="12"/>
      <c r="I1050" s="12">
        <v>11.7</v>
      </c>
      <c r="J1050" s="12">
        <v>150</v>
      </c>
      <c r="K1050" s="12">
        <f>I1050*J1050</f>
        <v>1755</v>
      </c>
      <c r="L1050" s="12"/>
    </row>
    <row r="1051" spans="2:12">
      <c r="B1051" s="12"/>
      <c r="C1051" s="12" t="s">
        <v>465</v>
      </c>
      <c r="D1051" s="12">
        <v>1</v>
      </c>
      <c r="E1051" s="12">
        <v>0.5</v>
      </c>
      <c r="F1051" s="12"/>
      <c r="G1051" s="12"/>
      <c r="H1051" s="12"/>
      <c r="I1051" s="12">
        <f>E1051</f>
        <v>0.5</v>
      </c>
      <c r="J1051" s="12">
        <v>150</v>
      </c>
      <c r="K1051" s="12">
        <f>I1051*J1051</f>
        <v>75</v>
      </c>
      <c r="L1051" s="12"/>
    </row>
    <row r="1052" s="13" customFormat="1" spans="2:12">
      <c r="B1052" s="12"/>
      <c r="C1052" s="12" t="s">
        <v>466</v>
      </c>
      <c r="D1052" s="12">
        <v>1</v>
      </c>
      <c r="E1052" s="12">
        <v>16</v>
      </c>
      <c r="F1052" s="12"/>
      <c r="G1052" s="12"/>
      <c r="H1052" s="12"/>
      <c r="I1052" s="12">
        <f>E1052</f>
        <v>16</v>
      </c>
      <c r="J1052" s="12">
        <v>150</v>
      </c>
      <c r="K1052" s="12">
        <f>I1052*J1052</f>
        <v>2400</v>
      </c>
      <c r="L1052" s="12"/>
    </row>
    <row r="1053" s="13" customFormat="1" spans="2:12">
      <c r="B1053" s="12"/>
      <c r="C1053" s="12"/>
      <c r="D1053" s="12"/>
      <c r="E1053" s="12"/>
      <c r="F1053" s="12"/>
      <c r="G1053" s="12"/>
      <c r="H1053" s="31"/>
      <c r="I1053" s="31"/>
      <c r="J1053" s="31"/>
      <c r="K1053" s="31"/>
      <c r="L1053" s="31"/>
    </row>
    <row r="1054" s="13" customFormat="1" spans="2:12">
      <c r="B1054" s="12"/>
      <c r="C1054" s="12"/>
      <c r="D1054" s="12"/>
      <c r="E1054" s="12"/>
      <c r="F1054" s="12"/>
      <c r="G1054" s="12"/>
      <c r="H1054" s="12" t="s">
        <v>20</v>
      </c>
      <c r="I1054" s="12">
        <f>I1050+I1051+I1052</f>
        <v>28.2</v>
      </c>
      <c r="J1054" s="12">
        <v>150</v>
      </c>
      <c r="K1054" s="16">
        <f>K1050+K1051+K1052</f>
        <v>4230</v>
      </c>
      <c r="L1054" s="16" t="s">
        <v>21</v>
      </c>
    </row>
    <row r="1055" s="13" customFormat="1" spans="2:12"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</row>
    <row r="1056" s="13" customFormat="1" spans="2:12">
      <c r="B1056" s="12" t="s">
        <v>467</v>
      </c>
      <c r="C1056" s="20" t="s">
        <v>468</v>
      </c>
      <c r="D1056" s="12"/>
      <c r="E1056" s="12"/>
      <c r="F1056" s="12"/>
      <c r="G1056" s="12"/>
      <c r="H1056" s="12"/>
      <c r="I1056" s="12"/>
      <c r="J1056" s="12"/>
      <c r="K1056" s="12"/>
      <c r="L1056" s="12"/>
    </row>
    <row r="1057" s="13" customFormat="1" spans="3:12">
      <c r="C1057" s="12" t="s">
        <v>469</v>
      </c>
      <c r="D1057" s="12"/>
      <c r="E1057" s="12"/>
      <c r="F1057" s="12"/>
      <c r="G1057" s="12"/>
      <c r="H1057" s="12"/>
      <c r="I1057" s="12"/>
      <c r="J1057" s="12"/>
      <c r="K1057" s="12"/>
      <c r="L1057" s="12"/>
    </row>
    <row r="1058" s="13" customFormat="1" spans="3:12">
      <c r="C1058" s="12" t="s">
        <v>470</v>
      </c>
      <c r="D1058" s="12"/>
      <c r="E1058" s="12"/>
      <c r="F1058" s="12"/>
      <c r="G1058" s="12"/>
      <c r="H1058" s="12"/>
      <c r="I1058" s="12"/>
      <c r="J1058" s="12"/>
      <c r="K1058" s="12"/>
      <c r="L1058" s="12"/>
    </row>
    <row r="1059" s="13" customFormat="1" spans="3:12">
      <c r="C1059" s="26" t="s">
        <v>471</v>
      </c>
      <c r="D1059" s="12"/>
      <c r="E1059" s="12"/>
      <c r="F1059" s="12"/>
      <c r="G1059" s="12"/>
      <c r="H1059" s="12"/>
      <c r="I1059" s="12"/>
      <c r="J1059" s="12"/>
      <c r="K1059" s="12"/>
      <c r="L1059" s="12"/>
    </row>
    <row r="1060" s="13" customFormat="1" spans="3:3">
      <c r="C1060" s="26" t="s">
        <v>472</v>
      </c>
    </row>
    <row r="1061" s="13" customFormat="1" spans="3:9">
      <c r="C1061" s="26" t="s">
        <v>473</v>
      </c>
      <c r="D1061" s="15"/>
      <c r="E1061" s="15"/>
      <c r="F1061" s="15"/>
      <c r="G1061" s="15"/>
      <c r="H1061" s="15"/>
      <c r="I1061" s="15"/>
    </row>
    <row r="1062" spans="3:12">
      <c r="C1062" s="26" t="s">
        <v>474</v>
      </c>
      <c r="D1062" s="15"/>
      <c r="E1062" s="15"/>
      <c r="F1062" s="15"/>
      <c r="G1062" s="15"/>
      <c r="H1062" s="15"/>
      <c r="I1062" s="15"/>
      <c r="J1062" s="15"/>
      <c r="K1062" s="15"/>
      <c r="L1062" s="15"/>
    </row>
    <row r="1063" spans="3:12">
      <c r="C1063" s="26" t="s">
        <v>475</v>
      </c>
      <c r="D1063" s="15"/>
      <c r="E1063" s="15"/>
      <c r="F1063" s="15"/>
      <c r="G1063" s="15"/>
      <c r="H1063" s="15"/>
      <c r="I1063" s="15"/>
      <c r="J1063" s="15"/>
      <c r="K1063" s="15"/>
      <c r="L1063" s="15"/>
    </row>
    <row r="1064" spans="3:12">
      <c r="C1064" s="26" t="s">
        <v>476</v>
      </c>
      <c r="D1064" s="15"/>
      <c r="E1064" s="15"/>
      <c r="F1064" s="15"/>
      <c r="G1064" s="15"/>
      <c r="H1064" s="15"/>
      <c r="I1064" s="15"/>
      <c r="J1064" s="15"/>
      <c r="K1064" s="15"/>
      <c r="L1064" s="15"/>
    </row>
    <row r="1065" spans="3:12">
      <c r="C1065" s="26" t="s">
        <v>477</v>
      </c>
      <c r="D1065" s="15"/>
      <c r="E1065" s="15"/>
      <c r="F1065" s="15"/>
      <c r="G1065" s="15"/>
      <c r="H1065" s="15"/>
      <c r="I1065" s="15"/>
      <c r="J1065" s="15"/>
      <c r="K1065" s="15"/>
      <c r="L1065" s="15"/>
    </row>
    <row r="1066" spans="3:12">
      <c r="C1066" s="26" t="s">
        <v>478</v>
      </c>
      <c r="D1066" s="15"/>
      <c r="E1066" s="15"/>
      <c r="F1066" s="15"/>
      <c r="G1066" s="15"/>
      <c r="H1066" s="15"/>
      <c r="I1066" s="15"/>
      <c r="J1066" s="15"/>
      <c r="K1066" s="15"/>
      <c r="L1066" s="15"/>
    </row>
    <row r="1067" s="13" customFormat="1" spans="3:12">
      <c r="C1067" s="26" t="s">
        <v>479</v>
      </c>
      <c r="D1067" s="15"/>
      <c r="E1067" s="15"/>
      <c r="F1067" s="15"/>
      <c r="G1067" s="15"/>
      <c r="H1067" s="15"/>
      <c r="I1067" s="15"/>
      <c r="J1067" s="15"/>
      <c r="K1067" s="15"/>
      <c r="L1067" s="15"/>
    </row>
    <row r="1068" s="13" customFormat="1" spans="3:12">
      <c r="C1068" s="26" t="s">
        <v>480</v>
      </c>
      <c r="D1068" s="15"/>
      <c r="E1068" s="15"/>
      <c r="F1068" s="15"/>
      <c r="G1068" s="15"/>
      <c r="H1068" s="15"/>
      <c r="I1068" s="15"/>
      <c r="J1068" s="15"/>
      <c r="K1068" s="15"/>
      <c r="L1068" s="15"/>
    </row>
    <row r="1069" s="13" customFormat="1" spans="3:12">
      <c r="C1069" s="26" t="s">
        <v>481</v>
      </c>
      <c r="D1069" s="15"/>
      <c r="E1069" s="15"/>
      <c r="F1069" s="15"/>
      <c r="G1069" s="15"/>
      <c r="H1069" s="15"/>
      <c r="I1069" s="15"/>
      <c r="J1069" s="15"/>
      <c r="K1069" s="15"/>
      <c r="L1069" s="15"/>
    </row>
    <row r="1070" s="13" customFormat="1" spans="3:12">
      <c r="C1070" s="26" t="s">
        <v>482</v>
      </c>
      <c r="D1070" s="15"/>
      <c r="E1070" s="15"/>
      <c r="F1070" s="15"/>
      <c r="G1070" s="15"/>
      <c r="H1070" s="15"/>
      <c r="I1070" s="15"/>
      <c r="J1070" s="15"/>
      <c r="K1070" s="15"/>
      <c r="L1070" s="15"/>
    </row>
    <row r="1071" s="13" customFormat="1" spans="3:3">
      <c r="C1071" s="12" t="s">
        <v>483</v>
      </c>
    </row>
    <row r="1072" s="13" customFormat="1" spans="3:3">
      <c r="C1072" s="12" t="s">
        <v>484</v>
      </c>
    </row>
    <row r="1073" s="13" customFormat="1" spans="3:3">
      <c r="C1073" s="12" t="s">
        <v>485</v>
      </c>
    </row>
    <row r="1074" s="13" customFormat="1" spans="3:11">
      <c r="C1074" s="12" t="s">
        <v>486</v>
      </c>
      <c r="D1074" s="12"/>
      <c r="J1074" s="12"/>
      <c r="K1074" s="12"/>
    </row>
    <row r="1075" s="13" customFormat="1" spans="3:11">
      <c r="C1075" s="12"/>
      <c r="D1075" s="12"/>
      <c r="J1075" s="12"/>
      <c r="K1075" s="12"/>
    </row>
    <row r="1076" s="13" customFormat="1" spans="3:11">
      <c r="C1076" s="12" t="s">
        <v>370</v>
      </c>
      <c r="D1076" s="12">
        <v>1</v>
      </c>
      <c r="E1076" s="12"/>
      <c r="F1076" s="12"/>
      <c r="G1076" s="12"/>
      <c r="H1076" s="12"/>
      <c r="I1076" s="12">
        <v>1</v>
      </c>
      <c r="J1076" s="12">
        <v>3400</v>
      </c>
      <c r="K1076" s="12">
        <f>I1076*J1076</f>
        <v>3400</v>
      </c>
    </row>
    <row r="1077" spans="3:11">
      <c r="C1077" s="12" t="s">
        <v>365</v>
      </c>
      <c r="D1077" s="12">
        <v>1</v>
      </c>
      <c r="E1077" s="12"/>
      <c r="F1077" s="12"/>
      <c r="G1077" s="12"/>
      <c r="H1077" s="12"/>
      <c r="I1077" s="12">
        <v>1</v>
      </c>
      <c r="J1077" s="12">
        <v>3400</v>
      </c>
      <c r="K1077" s="12">
        <f>I1077*J1077</f>
        <v>3400</v>
      </c>
    </row>
    <row r="1078" s="13" customFormat="1" spans="3:12">
      <c r="C1078" s="12" t="s">
        <v>374</v>
      </c>
      <c r="D1078" s="12">
        <v>1</v>
      </c>
      <c r="E1078" s="12"/>
      <c r="F1078" s="12"/>
      <c r="G1078" s="12"/>
      <c r="H1078" s="21"/>
      <c r="I1078" s="21">
        <v>1</v>
      </c>
      <c r="J1078" s="21">
        <v>3400</v>
      </c>
      <c r="K1078" s="21">
        <f>I1078*J1078</f>
        <v>3400</v>
      </c>
      <c r="L1078" s="41"/>
    </row>
    <row r="1079" s="13" customFormat="1" spans="3:12">
      <c r="C1079" s="12"/>
      <c r="D1079" s="12"/>
      <c r="H1079" s="31"/>
      <c r="I1079" s="31"/>
      <c r="J1079" s="31"/>
      <c r="K1079" s="31"/>
      <c r="L1079" s="31"/>
    </row>
    <row r="1080" s="13" customFormat="1" spans="3:12">
      <c r="C1080" s="12"/>
      <c r="D1080" s="12"/>
      <c r="E1080" s="12"/>
      <c r="H1080" s="12" t="s">
        <v>20</v>
      </c>
      <c r="I1080" s="12">
        <v>3</v>
      </c>
      <c r="J1080" s="12">
        <v>3400</v>
      </c>
      <c r="K1080" s="16">
        <f>K1076+K1077+K1078</f>
        <v>10200</v>
      </c>
      <c r="L1080" s="16" t="s">
        <v>21</v>
      </c>
    </row>
    <row r="1082" s="13" customFormat="1" spans="2:12">
      <c r="B1082" s="12" t="s">
        <v>487</v>
      </c>
      <c r="C1082" s="20" t="s">
        <v>488</v>
      </c>
      <c r="D1082" s="12"/>
      <c r="E1082" s="12"/>
      <c r="F1082" s="12"/>
      <c r="G1082" s="12"/>
      <c r="H1082" s="12"/>
      <c r="I1082" s="12"/>
      <c r="J1082" s="12"/>
      <c r="K1082" s="12"/>
      <c r="L1082" s="12"/>
    </row>
    <row r="1083" s="13" customFormat="1" spans="3:10">
      <c r="C1083" s="12" t="s">
        <v>489</v>
      </c>
      <c r="D1083" s="12"/>
      <c r="E1083" s="12"/>
      <c r="F1083" s="12"/>
      <c r="G1083" s="12"/>
      <c r="H1083" s="12"/>
      <c r="I1083" s="12"/>
      <c r="J1083" s="12"/>
    </row>
    <row r="1084" spans="3:12">
      <c r="C1084" s="12" t="s">
        <v>490</v>
      </c>
      <c r="D1084" s="12"/>
      <c r="E1084" s="12"/>
      <c r="F1084" s="12"/>
      <c r="G1084" s="12"/>
      <c r="H1084" s="12"/>
      <c r="I1084" s="12"/>
      <c r="J1084" s="12"/>
      <c r="K1084" s="12"/>
      <c r="L1084" s="12"/>
    </row>
    <row r="1085" s="13" customFormat="1" spans="3:12">
      <c r="C1085" s="26" t="s">
        <v>491</v>
      </c>
      <c r="D1085" s="26"/>
      <c r="E1085" s="26"/>
      <c r="F1085" s="26"/>
      <c r="G1085" s="12"/>
      <c r="H1085" s="12"/>
      <c r="I1085" s="12"/>
      <c r="J1085" s="12"/>
      <c r="K1085" s="12"/>
      <c r="L1085" s="12"/>
    </row>
    <row r="1086" s="13" customFormat="1" spans="3:12">
      <c r="C1086" s="26"/>
      <c r="D1086" s="26"/>
      <c r="E1086" s="26"/>
      <c r="F1086" s="26"/>
      <c r="G1086" s="12"/>
      <c r="H1086" s="12"/>
      <c r="I1086" s="12"/>
      <c r="J1086" s="12"/>
      <c r="K1086" s="12"/>
      <c r="L1086" s="12"/>
    </row>
    <row r="1087" spans="3:11">
      <c r="C1087" s="12">
        <v>1</v>
      </c>
      <c r="D1087" s="12"/>
      <c r="E1087" s="12">
        <v>26.7</v>
      </c>
      <c r="J1087" s="12">
        <v>150</v>
      </c>
      <c r="K1087" s="12">
        <f t="shared" ref="K1087:K1095" si="44">E1087*J1087</f>
        <v>4005</v>
      </c>
    </row>
    <row r="1088" spans="3:11">
      <c r="C1088" s="12">
        <v>2</v>
      </c>
      <c r="D1088" s="12"/>
      <c r="E1088" s="12">
        <v>4.05</v>
      </c>
      <c r="J1088" s="12">
        <v>150</v>
      </c>
      <c r="K1088" s="12">
        <f t="shared" si="44"/>
        <v>607.5</v>
      </c>
    </row>
    <row r="1089" spans="3:11">
      <c r="C1089" s="12">
        <v>3</v>
      </c>
      <c r="D1089" s="12"/>
      <c r="E1089" s="12">
        <v>3.65</v>
      </c>
      <c r="J1089" s="12">
        <v>150</v>
      </c>
      <c r="K1089" s="12">
        <f t="shared" si="44"/>
        <v>547.5</v>
      </c>
    </row>
    <row r="1090" spans="3:11">
      <c r="C1090" s="12">
        <v>4</v>
      </c>
      <c r="D1090" s="12"/>
      <c r="E1090" s="12">
        <v>2.89</v>
      </c>
      <c r="J1090" s="12">
        <v>150</v>
      </c>
      <c r="K1090" s="12">
        <f t="shared" si="44"/>
        <v>433.5</v>
      </c>
    </row>
    <row r="1091" spans="3:13">
      <c r="C1091" s="12">
        <v>5</v>
      </c>
      <c r="D1091" s="12"/>
      <c r="E1091" s="12">
        <v>17.61</v>
      </c>
      <c r="J1091" s="12">
        <v>150</v>
      </c>
      <c r="K1091" s="12">
        <f t="shared" si="44"/>
        <v>2641.5</v>
      </c>
      <c r="M1091" s="12"/>
    </row>
    <row r="1092" spans="3:13">
      <c r="C1092" s="12">
        <v>6</v>
      </c>
      <c r="D1092" s="12"/>
      <c r="E1092" s="12">
        <v>6.37</v>
      </c>
      <c r="J1092" s="12">
        <v>150</v>
      </c>
      <c r="K1092" s="12">
        <f t="shared" si="44"/>
        <v>955.5</v>
      </c>
      <c r="M1092" s="12"/>
    </row>
    <row r="1093" spans="3:11">
      <c r="C1093" s="12">
        <v>7</v>
      </c>
      <c r="D1093" s="12"/>
      <c r="E1093" s="12">
        <v>4.95</v>
      </c>
      <c r="J1093" s="12">
        <v>150</v>
      </c>
      <c r="K1093" s="12">
        <f t="shared" si="44"/>
        <v>742.5</v>
      </c>
    </row>
    <row r="1094" spans="3:11">
      <c r="C1094" s="12">
        <v>8</v>
      </c>
      <c r="D1094" s="12"/>
      <c r="E1094" s="12">
        <v>1.67</v>
      </c>
      <c r="J1094" s="12">
        <v>150</v>
      </c>
      <c r="K1094" s="12">
        <f t="shared" si="44"/>
        <v>250.5</v>
      </c>
    </row>
    <row r="1095" spans="3:11">
      <c r="C1095" s="12">
        <v>9</v>
      </c>
      <c r="D1095" s="12"/>
      <c r="E1095" s="12">
        <v>6.73</v>
      </c>
      <c r="J1095" s="12">
        <v>150</v>
      </c>
      <c r="K1095" s="12">
        <f t="shared" si="44"/>
        <v>1009.5</v>
      </c>
    </row>
    <row r="1096" spans="3:11">
      <c r="C1096" s="12">
        <v>10</v>
      </c>
      <c r="D1096" s="12"/>
      <c r="E1096" s="12">
        <v>4.37</v>
      </c>
      <c r="J1096" s="12">
        <v>150</v>
      </c>
      <c r="K1096" s="12">
        <f t="shared" ref="K1096:K1111" si="45">E1096*J1096</f>
        <v>655.5</v>
      </c>
    </row>
    <row r="1097" spans="3:11">
      <c r="C1097" s="12">
        <v>11</v>
      </c>
      <c r="D1097" s="12"/>
      <c r="E1097" s="12">
        <v>12.81</v>
      </c>
      <c r="J1097" s="12">
        <v>150</v>
      </c>
      <c r="K1097" s="12">
        <f t="shared" si="45"/>
        <v>1921.5</v>
      </c>
    </row>
    <row r="1098" spans="3:11">
      <c r="C1098" s="12">
        <v>12</v>
      </c>
      <c r="D1098" s="12"/>
      <c r="E1098" s="12">
        <v>4.54</v>
      </c>
      <c r="J1098" s="12">
        <v>150</v>
      </c>
      <c r="K1098" s="12">
        <f t="shared" si="45"/>
        <v>681</v>
      </c>
    </row>
    <row r="1099" spans="3:11">
      <c r="C1099" s="12">
        <v>13</v>
      </c>
      <c r="D1099" s="12"/>
      <c r="E1099" s="12">
        <v>9.04</v>
      </c>
      <c r="J1099" s="12">
        <v>150</v>
      </c>
      <c r="K1099" s="12">
        <f t="shared" si="45"/>
        <v>1356</v>
      </c>
    </row>
    <row r="1100" spans="3:11">
      <c r="C1100" s="12">
        <v>14</v>
      </c>
      <c r="D1100" s="12"/>
      <c r="E1100" s="12">
        <v>2.15</v>
      </c>
      <c r="J1100" s="12">
        <v>150</v>
      </c>
      <c r="K1100" s="12">
        <f t="shared" si="45"/>
        <v>322.5</v>
      </c>
    </row>
    <row r="1101" spans="3:11">
      <c r="C1101" s="12">
        <v>15</v>
      </c>
      <c r="D1101" s="12"/>
      <c r="E1101" s="12">
        <v>4.03</v>
      </c>
      <c r="J1101" s="12">
        <v>150</v>
      </c>
      <c r="K1101" s="12">
        <f t="shared" si="45"/>
        <v>604.5</v>
      </c>
    </row>
    <row r="1102" spans="3:11">
      <c r="C1102" s="12">
        <v>16</v>
      </c>
      <c r="D1102" s="12"/>
      <c r="E1102" s="12">
        <v>6.42</v>
      </c>
      <c r="J1102" s="12">
        <v>150</v>
      </c>
      <c r="K1102" s="12">
        <f t="shared" si="45"/>
        <v>963</v>
      </c>
    </row>
    <row r="1103" spans="3:11">
      <c r="C1103" s="12">
        <v>17</v>
      </c>
      <c r="D1103" s="12"/>
      <c r="E1103" s="12">
        <v>6.42</v>
      </c>
      <c r="J1103" s="12">
        <v>150</v>
      </c>
      <c r="K1103" s="12">
        <f t="shared" si="45"/>
        <v>963</v>
      </c>
    </row>
    <row r="1104" spans="3:11">
      <c r="C1104" s="12">
        <v>18</v>
      </c>
      <c r="D1104" s="12"/>
      <c r="E1104" s="12">
        <v>15.52</v>
      </c>
      <c r="J1104" s="12">
        <v>150</v>
      </c>
      <c r="K1104" s="12">
        <f t="shared" si="45"/>
        <v>2328</v>
      </c>
    </row>
    <row r="1105" spans="3:11">
      <c r="C1105" s="12">
        <v>19</v>
      </c>
      <c r="D1105" s="12"/>
      <c r="E1105" s="12">
        <v>7.64</v>
      </c>
      <c r="J1105" s="12">
        <v>150</v>
      </c>
      <c r="K1105" s="12">
        <f t="shared" si="45"/>
        <v>1146</v>
      </c>
    </row>
    <row r="1106" spans="3:11">
      <c r="C1106" s="12">
        <v>20</v>
      </c>
      <c r="D1106" s="12"/>
      <c r="E1106" s="12">
        <v>5.62</v>
      </c>
      <c r="J1106" s="12">
        <v>150</v>
      </c>
      <c r="K1106" s="12">
        <f t="shared" si="45"/>
        <v>843</v>
      </c>
    </row>
    <row r="1107" spans="3:11">
      <c r="C1107" s="12">
        <v>21</v>
      </c>
      <c r="D1107" s="12"/>
      <c r="E1107" s="12">
        <v>1.53</v>
      </c>
      <c r="J1107" s="12">
        <v>150</v>
      </c>
      <c r="K1107" s="12">
        <f t="shared" si="45"/>
        <v>229.5</v>
      </c>
    </row>
    <row r="1108" spans="3:11">
      <c r="C1108" s="12">
        <v>22</v>
      </c>
      <c r="D1108" s="12"/>
      <c r="E1108" s="12">
        <v>9.5</v>
      </c>
      <c r="J1108" s="12">
        <v>150</v>
      </c>
      <c r="K1108" s="12">
        <f t="shared" si="45"/>
        <v>1425</v>
      </c>
    </row>
    <row r="1109" spans="3:11">
      <c r="C1109" s="12">
        <v>23</v>
      </c>
      <c r="D1109" s="12"/>
      <c r="E1109" s="12">
        <v>2.8</v>
      </c>
      <c r="J1109" s="12">
        <v>150</v>
      </c>
      <c r="K1109" s="12">
        <f t="shared" si="45"/>
        <v>420</v>
      </c>
    </row>
    <row r="1110" spans="3:11">
      <c r="C1110" s="12">
        <v>24</v>
      </c>
      <c r="D1110" s="12"/>
      <c r="E1110" s="12">
        <v>2.8</v>
      </c>
      <c r="J1110" s="12">
        <v>150</v>
      </c>
      <c r="K1110" s="12">
        <f t="shared" si="45"/>
        <v>420</v>
      </c>
    </row>
    <row r="1111" spans="3:11">
      <c r="C1111" s="12">
        <v>25</v>
      </c>
      <c r="D1111" s="12"/>
      <c r="E1111" s="12">
        <v>1.7</v>
      </c>
      <c r="J1111" s="12">
        <v>150</v>
      </c>
      <c r="K1111" s="12">
        <f t="shared" si="45"/>
        <v>255</v>
      </c>
    </row>
    <row r="1112" spans="8:12">
      <c r="H1112" s="31"/>
      <c r="I1112" s="31"/>
      <c r="J1112" s="31"/>
      <c r="K1112" s="31"/>
      <c r="L1112" s="31"/>
    </row>
    <row r="1113" spans="8:12">
      <c r="H1113" s="12" t="s">
        <v>20</v>
      </c>
      <c r="I1113" s="12">
        <f>E1087+E1088+E1089+E1090+E1091+E1092+E1093+E1094+E1095+E1097+E1098+E1096+E1099+E1100+E1102+E1101+E1103+E1104+E1105+E1106+E1107+E1108+E1109+E1110+E1111</f>
        <v>171.51</v>
      </c>
      <c r="J1113" s="12">
        <v>150</v>
      </c>
      <c r="K1113" s="16">
        <f>I1113*J1113</f>
        <v>25726.5</v>
      </c>
      <c r="L1113" s="16" t="s">
        <v>21</v>
      </c>
    </row>
    <row r="1115" spans="2:12">
      <c r="B1115" s="12" t="s">
        <v>492</v>
      </c>
      <c r="C1115" s="24" t="s">
        <v>493</v>
      </c>
      <c r="D1115" s="26"/>
      <c r="E1115" s="26"/>
      <c r="F1115" s="12"/>
      <c r="G1115" s="12"/>
      <c r="H1115" s="12"/>
      <c r="I1115" s="12"/>
      <c r="J1115" s="12"/>
      <c r="K1115" s="12"/>
      <c r="L1115" s="12"/>
    </row>
    <row r="1116" spans="2:12">
      <c r="B1116" s="12"/>
      <c r="C1116" s="12" t="s">
        <v>494</v>
      </c>
      <c r="D1116" s="12"/>
      <c r="E1116" s="12"/>
      <c r="F1116" s="12"/>
      <c r="G1116" s="12"/>
      <c r="H1116" s="12"/>
      <c r="I1116" s="12"/>
      <c r="J1116" s="12"/>
      <c r="K1116" s="12"/>
      <c r="L1116" s="12"/>
    </row>
    <row r="1117" spans="2:12">
      <c r="B1117" s="12"/>
      <c r="C1117" s="12" t="s">
        <v>495</v>
      </c>
      <c r="D1117" s="12"/>
      <c r="E1117" s="12"/>
      <c r="F1117" s="12"/>
      <c r="G1117" s="12"/>
      <c r="H1117" s="12"/>
      <c r="I1117" s="12"/>
      <c r="J1117" s="12"/>
      <c r="K1117" s="12"/>
      <c r="L1117" s="12"/>
    </row>
    <row r="1118" spans="2:12">
      <c r="B1118" s="12"/>
      <c r="C1118" s="12" t="s">
        <v>143</v>
      </c>
      <c r="D1118" s="12"/>
      <c r="E1118" s="12"/>
      <c r="F1118" s="12"/>
      <c r="G1118" s="12"/>
      <c r="H1118" s="12"/>
      <c r="I1118" s="12"/>
      <c r="J1118" s="12"/>
      <c r="K1118" s="12"/>
      <c r="L1118" s="12"/>
    </row>
    <row r="1119" s="13" customFormat="1" spans="2:12"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</row>
    <row r="1120" spans="2:12">
      <c r="B1120" s="12"/>
      <c r="C1120" s="12" t="s">
        <v>496</v>
      </c>
      <c r="D1120" s="12">
        <v>55</v>
      </c>
      <c r="E1120" s="12"/>
      <c r="F1120" s="12"/>
      <c r="G1120" s="12"/>
      <c r="H1120" s="12"/>
      <c r="I1120" s="12">
        <v>55</v>
      </c>
      <c r="J1120" s="12">
        <v>75</v>
      </c>
      <c r="K1120" s="12">
        <f>I1120*J1120</f>
        <v>4125</v>
      </c>
      <c r="L1120" s="12"/>
    </row>
    <row r="1121" spans="2:12">
      <c r="B1121" s="12"/>
      <c r="C1121" s="12"/>
      <c r="D1121" s="12"/>
      <c r="E1121" s="12"/>
      <c r="F1121" s="12"/>
      <c r="G1121" s="12"/>
      <c r="H1121" s="22"/>
      <c r="I1121" s="22"/>
      <c r="J1121" s="22"/>
      <c r="K1121" s="22"/>
      <c r="L1121" s="22"/>
    </row>
    <row r="1122" spans="2:12">
      <c r="B1122" s="12"/>
      <c r="C1122" s="12"/>
      <c r="D1122" s="12"/>
      <c r="E1122" s="12"/>
      <c r="F1122" s="12"/>
      <c r="G1122" s="12"/>
      <c r="H1122" s="12" t="s">
        <v>20</v>
      </c>
      <c r="I1122" s="12">
        <v>55</v>
      </c>
      <c r="J1122" s="12">
        <v>75</v>
      </c>
      <c r="K1122" s="16">
        <f>I1122*J1122</f>
        <v>4125</v>
      </c>
      <c r="L1122" s="16" t="s">
        <v>21</v>
      </c>
    </row>
    <row r="1123" spans="2:12"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</row>
    <row r="1124" spans="2:12">
      <c r="B1124" s="12" t="s">
        <v>497</v>
      </c>
      <c r="C1124" s="20" t="s">
        <v>498</v>
      </c>
      <c r="D1124" s="12"/>
      <c r="E1124" s="12"/>
      <c r="F1124" s="12"/>
      <c r="G1124" s="12"/>
      <c r="H1124" s="12"/>
      <c r="I1124" s="12"/>
      <c r="J1124" s="12"/>
      <c r="K1124" s="12"/>
      <c r="L1124" s="12"/>
    </row>
    <row r="1125" spans="2:12">
      <c r="B1125" s="12"/>
      <c r="C1125" s="12" t="s">
        <v>499</v>
      </c>
      <c r="D1125" s="12"/>
      <c r="E1125" s="12"/>
      <c r="F1125" s="12"/>
      <c r="G1125" s="12"/>
      <c r="H1125" s="12"/>
      <c r="I1125" s="12"/>
      <c r="J1125" s="12"/>
      <c r="K1125" s="12"/>
      <c r="L1125" s="12"/>
    </row>
    <row r="1126" spans="2:12">
      <c r="B1126" s="12"/>
      <c r="C1126" s="12" t="s">
        <v>500</v>
      </c>
      <c r="D1126" s="12"/>
      <c r="E1126" s="12"/>
      <c r="F1126" s="12"/>
      <c r="G1126" s="12"/>
      <c r="H1126" s="12"/>
      <c r="I1126" s="12"/>
      <c r="J1126" s="12"/>
      <c r="K1126" s="12"/>
      <c r="L1126" s="12"/>
    </row>
    <row r="1127" spans="2:12">
      <c r="B1127" s="12"/>
      <c r="C1127" s="12" t="s">
        <v>501</v>
      </c>
      <c r="D1127" s="12"/>
      <c r="E1127" s="12"/>
      <c r="F1127" s="12"/>
      <c r="G1127" s="12"/>
      <c r="H1127" s="12"/>
      <c r="I1127" s="12"/>
      <c r="J1127" s="12"/>
      <c r="K1127" s="12"/>
      <c r="L1127" s="12"/>
    </row>
    <row r="1128" spans="2:12">
      <c r="B1128" s="12"/>
      <c r="C1128" s="12" t="s">
        <v>502</v>
      </c>
      <c r="D1128" s="12">
        <v>23</v>
      </c>
      <c r="E1128" s="12"/>
      <c r="F1128" s="12"/>
      <c r="G1128" s="12"/>
      <c r="H1128" s="12"/>
      <c r="I1128" s="12"/>
      <c r="J1128" s="12">
        <v>110</v>
      </c>
      <c r="K1128" s="12">
        <f>D1128*J1128</f>
        <v>2530</v>
      </c>
      <c r="L1128" s="12"/>
    </row>
    <row r="1129" spans="2:12">
      <c r="B1129" s="12"/>
      <c r="C1129" s="12"/>
      <c r="D1129" s="12"/>
      <c r="E1129" s="12"/>
      <c r="F1129" s="12"/>
      <c r="G1129" s="12"/>
      <c r="H1129" s="22"/>
      <c r="I1129" s="22"/>
      <c r="J1129" s="22"/>
      <c r="K1129" s="22"/>
      <c r="L1129" s="22"/>
    </row>
    <row r="1130" s="13" customFormat="1" spans="2:12">
      <c r="B1130" s="12"/>
      <c r="C1130" s="12"/>
      <c r="D1130" s="12"/>
      <c r="E1130" s="12"/>
      <c r="F1130" s="12"/>
      <c r="G1130" s="12"/>
      <c r="H1130" s="12" t="s">
        <v>20</v>
      </c>
      <c r="I1130" s="12">
        <f>D1128</f>
        <v>23</v>
      </c>
      <c r="J1130" s="12">
        <v>110</v>
      </c>
      <c r="K1130" s="16">
        <f>K1128</f>
        <v>2530</v>
      </c>
      <c r="L1130" s="16" t="s">
        <v>21</v>
      </c>
    </row>
    <row r="1131" s="13" customFormat="1" spans="2:12">
      <c r="B1131" s="12"/>
      <c r="C1131" s="12"/>
      <c r="D1131" s="12"/>
      <c r="E1131" s="12"/>
      <c r="F1131" s="12"/>
      <c r="G1131" s="12"/>
      <c r="H1131" s="12"/>
      <c r="I1131" s="12"/>
      <c r="J1131" s="12"/>
      <c r="K1131" s="30"/>
      <c r="L1131" s="30"/>
    </row>
    <row r="1132" spans="2:12">
      <c r="B1132" s="12" t="s">
        <v>503</v>
      </c>
      <c r="C1132" s="20" t="s">
        <v>504</v>
      </c>
      <c r="D1132" s="12"/>
      <c r="E1132" s="12"/>
      <c r="F1132" s="12"/>
      <c r="G1132" s="12"/>
      <c r="H1132" s="12"/>
      <c r="I1132" s="12"/>
      <c r="J1132" s="12"/>
      <c r="K1132" s="30"/>
      <c r="L1132" s="30"/>
    </row>
    <row r="1133" spans="2:12">
      <c r="B1133" s="12"/>
      <c r="C1133" s="12" t="s">
        <v>505</v>
      </c>
      <c r="D1133" s="12"/>
      <c r="E1133" s="12"/>
      <c r="F1133" s="12"/>
      <c r="G1133" s="12"/>
      <c r="H1133" s="12"/>
      <c r="I1133" s="12"/>
      <c r="J1133" s="12"/>
      <c r="K1133" s="12"/>
      <c r="L1133" s="12"/>
    </row>
    <row r="1134" spans="2:12">
      <c r="B1134" s="12"/>
      <c r="C1134" s="12" t="s">
        <v>506</v>
      </c>
      <c r="D1134" s="12"/>
      <c r="E1134" s="12"/>
      <c r="F1134" s="12"/>
      <c r="G1134" s="12"/>
      <c r="H1134" s="12"/>
      <c r="I1134" s="12"/>
      <c r="J1134" s="12"/>
      <c r="K1134" s="12"/>
      <c r="L1134" s="12"/>
    </row>
    <row r="1135" spans="2:12">
      <c r="B1135" s="12"/>
      <c r="C1135" s="12" t="s">
        <v>507</v>
      </c>
      <c r="D1135" s="12"/>
      <c r="E1135" s="12"/>
      <c r="F1135" s="12"/>
      <c r="G1135" s="12"/>
      <c r="H1135" s="12"/>
      <c r="I1135" s="12"/>
      <c r="J1135" s="12"/>
      <c r="K1135" s="12"/>
      <c r="L1135" s="12"/>
    </row>
    <row r="1136" spans="2:12">
      <c r="B1136" s="12"/>
      <c r="C1136" s="12" t="s">
        <v>508</v>
      </c>
      <c r="D1136" s="12"/>
      <c r="E1136" s="12"/>
      <c r="F1136" s="12"/>
      <c r="G1136" s="12"/>
      <c r="H1136" s="12"/>
      <c r="I1136" s="12"/>
      <c r="J1136" s="12"/>
      <c r="K1136" s="12"/>
      <c r="L1136" s="12"/>
    </row>
    <row r="1137" s="13" customFormat="1" spans="2:12">
      <c r="B1137" s="12"/>
      <c r="C1137" s="12" t="s">
        <v>509</v>
      </c>
      <c r="D1137" s="12"/>
      <c r="E1137" s="12"/>
      <c r="F1137" s="12"/>
      <c r="G1137" s="12"/>
      <c r="H1137" s="12"/>
      <c r="I1137" s="12"/>
      <c r="J1137" s="12"/>
      <c r="K1137" s="12"/>
      <c r="L1137" s="12"/>
    </row>
    <row r="1138" s="13" customFormat="1" spans="2:12"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</row>
    <row r="1139" spans="2:12">
      <c r="B1139" s="12"/>
      <c r="C1139" s="12" t="s">
        <v>510</v>
      </c>
      <c r="D1139" s="12">
        <v>80</v>
      </c>
      <c r="E1139" s="12"/>
      <c r="F1139" s="12"/>
      <c r="G1139" s="12"/>
      <c r="H1139" s="12"/>
      <c r="I1139" s="12"/>
      <c r="J1139" s="12">
        <v>25</v>
      </c>
      <c r="K1139" s="12">
        <f>D1139*J1139</f>
        <v>2000</v>
      </c>
      <c r="L1139" s="12"/>
    </row>
    <row r="1140" s="13" customFormat="1" spans="2:12">
      <c r="B1140" s="12"/>
      <c r="C1140" s="12"/>
      <c r="D1140" s="12"/>
      <c r="E1140" s="12"/>
      <c r="F1140" s="12"/>
      <c r="G1140" s="12"/>
      <c r="H1140" s="22"/>
      <c r="I1140" s="22"/>
      <c r="J1140" s="22"/>
      <c r="K1140" s="22"/>
      <c r="L1140" s="22"/>
    </row>
    <row r="1141" s="13" customFormat="1" spans="2:12">
      <c r="B1141" s="12"/>
      <c r="C1141" s="12"/>
      <c r="D1141" s="12"/>
      <c r="E1141" s="12"/>
      <c r="F1141" s="12"/>
      <c r="G1141" s="12"/>
      <c r="H1141" s="12" t="s">
        <v>20</v>
      </c>
      <c r="I1141" s="12">
        <v>80</v>
      </c>
      <c r="J1141" s="12">
        <v>25</v>
      </c>
      <c r="K1141" s="16">
        <f>K1139</f>
        <v>2000</v>
      </c>
      <c r="L1141" s="16" t="s">
        <v>21</v>
      </c>
    </row>
    <row r="1142" s="13" customFormat="1" spans="2:12"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</row>
    <row r="1143" s="13" customFormat="1" spans="2:12">
      <c r="B1143" s="12" t="s">
        <v>511</v>
      </c>
      <c r="C1143" s="20" t="s">
        <v>512</v>
      </c>
      <c r="D1143" s="12"/>
      <c r="E1143" s="12"/>
      <c r="F1143" s="12"/>
      <c r="G1143" s="12"/>
      <c r="H1143" s="12"/>
      <c r="I1143" s="12"/>
      <c r="J1143" s="12"/>
      <c r="K1143" s="12"/>
      <c r="L1143" s="12"/>
    </row>
    <row r="1144" s="13" customFormat="1" spans="2:12">
      <c r="B1144" s="12"/>
      <c r="C1144" s="20" t="s">
        <v>513</v>
      </c>
      <c r="D1144" s="12"/>
      <c r="E1144" s="12"/>
      <c r="F1144" s="12"/>
      <c r="G1144" s="12"/>
      <c r="H1144" s="12"/>
      <c r="I1144" s="12"/>
      <c r="J1144" s="12"/>
      <c r="K1144" s="12"/>
      <c r="L1144" s="12"/>
    </row>
    <row r="1145" s="13" customFormat="1" spans="2:12">
      <c r="B1145" s="12"/>
      <c r="C1145" s="20"/>
      <c r="D1145" s="12"/>
      <c r="E1145" s="12"/>
      <c r="F1145" s="12"/>
      <c r="G1145" s="12"/>
      <c r="H1145" s="12"/>
      <c r="I1145" s="12"/>
      <c r="J1145" s="12"/>
      <c r="K1145" s="12"/>
      <c r="L1145" s="12"/>
    </row>
    <row r="1146" s="13" customFormat="1" spans="2:12">
      <c r="B1146" s="12"/>
      <c r="C1146" s="12" t="s">
        <v>514</v>
      </c>
      <c r="D1146" s="12">
        <v>5</v>
      </c>
      <c r="E1146" s="12"/>
      <c r="F1146" s="12"/>
      <c r="G1146" s="12"/>
      <c r="H1146" s="12"/>
      <c r="I1146" s="12"/>
      <c r="J1146" s="12">
        <v>150</v>
      </c>
      <c r="K1146" s="12">
        <f>D1146*J1146</f>
        <v>750</v>
      </c>
      <c r="L1146" s="12"/>
    </row>
    <row r="1147" s="13" customFormat="1" spans="2:12">
      <c r="B1147" s="12"/>
      <c r="C1147" s="12" t="s">
        <v>515</v>
      </c>
      <c r="D1147" s="12">
        <v>43</v>
      </c>
      <c r="E1147" s="12"/>
      <c r="F1147" s="12"/>
      <c r="G1147" s="12"/>
      <c r="H1147" s="12"/>
      <c r="I1147" s="12"/>
      <c r="J1147" s="12">
        <v>25</v>
      </c>
      <c r="K1147" s="12">
        <f>D1147*J1147</f>
        <v>1075</v>
      </c>
      <c r="L1147" s="12"/>
    </row>
    <row r="1148" s="13" customFormat="1" spans="2:12">
      <c r="B1148" s="12"/>
      <c r="C1148" s="12"/>
      <c r="D1148" s="12"/>
      <c r="E1148" s="12"/>
      <c r="F1148" s="12"/>
      <c r="G1148" s="12"/>
      <c r="H1148" s="22"/>
      <c r="I1148" s="22"/>
      <c r="J1148" s="22"/>
      <c r="K1148" s="22"/>
      <c r="L1148" s="22"/>
    </row>
    <row r="1149" s="13" customFormat="1" spans="2:12">
      <c r="B1149" s="12"/>
      <c r="C1149" s="12"/>
      <c r="D1149" s="12"/>
      <c r="E1149" s="12"/>
      <c r="F1149" s="12"/>
      <c r="G1149" s="12"/>
      <c r="H1149" s="12" t="s">
        <v>20</v>
      </c>
      <c r="I1149" s="12">
        <f>D1146+D1147</f>
        <v>48</v>
      </c>
      <c r="J1149" s="12">
        <v>150</v>
      </c>
      <c r="K1149" s="16">
        <f>K1146+K1147</f>
        <v>1825</v>
      </c>
      <c r="L1149" s="16" t="s">
        <v>21</v>
      </c>
    </row>
    <row r="1150" s="13" customFormat="1" spans="2:12"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</row>
    <row r="1151" spans="2:12">
      <c r="B1151" s="12" t="s">
        <v>516</v>
      </c>
      <c r="C1151" s="24" t="s">
        <v>517</v>
      </c>
      <c r="D1151" s="12"/>
      <c r="E1151" s="12"/>
      <c r="F1151" s="12"/>
      <c r="G1151" s="12"/>
      <c r="H1151" s="12"/>
      <c r="I1151" s="12"/>
      <c r="J1151" s="12"/>
      <c r="K1151" s="12"/>
      <c r="L1151" s="12"/>
    </row>
    <row r="1152" spans="2:12">
      <c r="B1152" s="12"/>
      <c r="C1152" s="26" t="s">
        <v>518</v>
      </c>
      <c r="D1152" s="12"/>
      <c r="E1152" s="12"/>
      <c r="F1152" s="12"/>
      <c r="G1152" s="12"/>
      <c r="H1152" s="12"/>
      <c r="I1152" s="12"/>
      <c r="J1152" s="12"/>
      <c r="K1152" s="12"/>
      <c r="L1152" s="12"/>
    </row>
    <row r="1153" spans="2:12">
      <c r="B1153" s="12"/>
      <c r="C1153" s="26"/>
      <c r="D1153" s="12"/>
      <c r="E1153" s="12"/>
      <c r="F1153" s="12"/>
      <c r="G1153" s="12"/>
      <c r="H1153" s="12"/>
      <c r="I1153" s="12"/>
      <c r="J1153" s="12"/>
      <c r="K1153" s="12"/>
      <c r="L1153" s="12"/>
    </row>
    <row r="1154" spans="2:12">
      <c r="B1154" s="12"/>
      <c r="C1154" s="26" t="s">
        <v>519</v>
      </c>
      <c r="D1154" s="12">
        <v>5</v>
      </c>
      <c r="E1154" s="12"/>
      <c r="F1154" s="12"/>
      <c r="G1154" s="12"/>
      <c r="H1154" s="12"/>
      <c r="I1154" s="12"/>
      <c r="J1154" s="12">
        <v>240</v>
      </c>
      <c r="K1154" s="12">
        <f>D1154*J1154</f>
        <v>1200</v>
      </c>
      <c r="L1154" s="12"/>
    </row>
    <row r="1155" spans="3:12">
      <c r="C1155" s="15"/>
      <c r="H1155" s="31"/>
      <c r="I1155" s="31"/>
      <c r="J1155" s="31"/>
      <c r="K1155" s="31"/>
      <c r="L1155" s="31"/>
    </row>
    <row r="1156" spans="3:12">
      <c r="C1156" s="15"/>
      <c r="H1156" s="12" t="s">
        <v>20</v>
      </c>
      <c r="I1156" s="12">
        <v>5</v>
      </c>
      <c r="J1156" s="12">
        <f>J1154</f>
        <v>240</v>
      </c>
      <c r="K1156" s="16">
        <f>K1154</f>
        <v>1200</v>
      </c>
      <c r="L1156" s="16" t="s">
        <v>21</v>
      </c>
    </row>
    <row r="1157" spans="3:3">
      <c r="C1157" s="15"/>
    </row>
    <row r="1158" spans="2:7">
      <c r="B1158" s="26" t="s">
        <v>520</v>
      </c>
      <c r="C1158" s="24" t="s">
        <v>521</v>
      </c>
      <c r="D1158" s="12"/>
      <c r="E1158" s="12"/>
      <c r="F1158" s="12"/>
      <c r="G1158" s="12"/>
    </row>
    <row r="1159" spans="3:12">
      <c r="C1159" s="26" t="s">
        <v>522</v>
      </c>
      <c r="D1159" s="12"/>
      <c r="E1159" s="12"/>
      <c r="F1159" s="12"/>
      <c r="G1159" s="12"/>
      <c r="H1159" s="12"/>
      <c r="I1159" s="12"/>
      <c r="J1159" s="12"/>
      <c r="K1159" s="12"/>
      <c r="L1159" s="12"/>
    </row>
    <row r="1160" s="13" customFormat="1" spans="3:12">
      <c r="C1160" s="12" t="s">
        <v>523</v>
      </c>
      <c r="D1160" s="12"/>
      <c r="E1160" s="12"/>
      <c r="F1160" s="12"/>
      <c r="G1160" s="12"/>
      <c r="H1160" s="12"/>
      <c r="I1160" s="12"/>
      <c r="J1160" s="12"/>
      <c r="K1160" s="12"/>
      <c r="L1160" s="12"/>
    </row>
    <row r="1161" s="13" customFormat="1" spans="3:12">
      <c r="C1161" s="12" t="s">
        <v>524</v>
      </c>
      <c r="D1161" s="12"/>
      <c r="E1161" s="12"/>
      <c r="F1161" s="12"/>
      <c r="G1161" s="12"/>
      <c r="H1161" s="12"/>
      <c r="I1161" s="12"/>
      <c r="J1161" s="12"/>
      <c r="K1161" s="12"/>
      <c r="L1161" s="12"/>
    </row>
    <row r="1162" s="13" customFormat="1" spans="3:12">
      <c r="C1162" s="12" t="s">
        <v>525</v>
      </c>
      <c r="D1162" s="12"/>
      <c r="E1162" s="12"/>
      <c r="F1162" s="12"/>
      <c r="G1162" s="12"/>
      <c r="H1162" s="12"/>
      <c r="I1162" s="12"/>
      <c r="J1162" s="12"/>
      <c r="K1162" s="12"/>
      <c r="L1162" s="12"/>
    </row>
    <row r="1163" s="13" customFormat="1" spans="3:12">
      <c r="C1163" s="12" t="s">
        <v>526</v>
      </c>
      <c r="D1163" s="12"/>
      <c r="E1163" s="12"/>
      <c r="F1163" s="12"/>
      <c r="G1163" s="12"/>
      <c r="H1163" s="12"/>
      <c r="I1163" s="12"/>
      <c r="J1163" s="12"/>
      <c r="K1163" s="12"/>
      <c r="L1163" s="12"/>
    </row>
    <row r="1164" s="13" customFormat="1" spans="3:12"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</row>
    <row r="1165" spans="3:12">
      <c r="C1165" s="12" t="s">
        <v>527</v>
      </c>
      <c r="D1165" s="12">
        <v>1</v>
      </c>
      <c r="E1165" s="12"/>
      <c r="F1165" s="12"/>
      <c r="G1165" s="12"/>
      <c r="H1165" s="21"/>
      <c r="I1165" s="21"/>
      <c r="J1165" s="21">
        <v>2000</v>
      </c>
      <c r="K1165" s="21">
        <f>D1165*J1165</f>
        <v>2000</v>
      </c>
      <c r="L1165" s="21"/>
    </row>
    <row r="1166" s="13" customFormat="1" spans="3:12">
      <c r="C1166" s="12"/>
      <c r="D1166" s="12"/>
      <c r="E1166" s="12"/>
      <c r="F1166" s="12"/>
      <c r="G1166" s="12"/>
      <c r="H1166" s="22"/>
      <c r="I1166" s="22"/>
      <c r="J1166" s="22"/>
      <c r="K1166" s="22"/>
      <c r="L1166" s="22"/>
    </row>
    <row r="1167" spans="3:12">
      <c r="C1167" s="12"/>
      <c r="D1167" s="12"/>
      <c r="E1167" s="12"/>
      <c r="F1167" s="12"/>
      <c r="G1167" s="12"/>
      <c r="H1167" s="12" t="s">
        <v>20</v>
      </c>
      <c r="I1167" s="12">
        <v>1</v>
      </c>
      <c r="J1167" s="12">
        <v>2000</v>
      </c>
      <c r="K1167" s="16">
        <f>I1167*J1167</f>
        <v>2000</v>
      </c>
      <c r="L1167" s="16" t="s">
        <v>21</v>
      </c>
    </row>
    <row r="1168" spans="3:12"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</row>
    <row r="1169" spans="2:12">
      <c r="B1169" s="12" t="s">
        <v>528</v>
      </c>
      <c r="C1169" s="20" t="s">
        <v>529</v>
      </c>
      <c r="D1169" s="12"/>
      <c r="E1169" s="12"/>
      <c r="F1169" s="12"/>
      <c r="G1169" s="12"/>
      <c r="H1169" s="12"/>
      <c r="I1169" s="12"/>
      <c r="J1169" s="12"/>
      <c r="K1169" s="12"/>
      <c r="L1169" s="12"/>
    </row>
    <row r="1170" spans="3:12">
      <c r="C1170" s="12" t="s">
        <v>530</v>
      </c>
      <c r="D1170" s="12"/>
      <c r="E1170" s="12"/>
      <c r="F1170" s="12"/>
      <c r="G1170" s="12"/>
      <c r="H1170" s="12"/>
      <c r="I1170" s="12"/>
      <c r="J1170" s="12"/>
      <c r="K1170" s="12"/>
      <c r="L1170" s="12"/>
    </row>
    <row r="1171" s="13" customFormat="1" spans="3:12"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</row>
    <row r="1172" spans="3:11">
      <c r="C1172" s="12" t="s">
        <v>531</v>
      </c>
      <c r="D1172" s="12">
        <v>4</v>
      </c>
      <c r="E1172" s="12"/>
      <c r="F1172" s="12"/>
      <c r="G1172" s="12"/>
      <c r="H1172" s="12"/>
      <c r="I1172" s="12"/>
      <c r="J1172" s="12">
        <v>200</v>
      </c>
      <c r="K1172" s="12">
        <f>D1172*J1172</f>
        <v>800</v>
      </c>
    </row>
    <row r="1173" spans="3:11">
      <c r="C1173" s="12" t="s">
        <v>532</v>
      </c>
      <c r="D1173" s="12">
        <v>7</v>
      </c>
      <c r="E1173" s="12"/>
      <c r="F1173" s="12"/>
      <c r="G1173" s="12"/>
      <c r="H1173" s="12"/>
      <c r="I1173" s="12"/>
      <c r="J1173" s="12">
        <v>200</v>
      </c>
      <c r="K1173" s="12">
        <f>D1173*J1173</f>
        <v>1400</v>
      </c>
    </row>
    <row r="1174" spans="3:11">
      <c r="C1174" s="12" t="s">
        <v>533</v>
      </c>
      <c r="D1174" s="12">
        <v>9</v>
      </c>
      <c r="E1174" s="12"/>
      <c r="F1174" s="12"/>
      <c r="G1174" s="12"/>
      <c r="H1174" s="12"/>
      <c r="I1174" s="12"/>
      <c r="J1174" s="12">
        <v>200</v>
      </c>
      <c r="K1174" s="12">
        <f>D1174*J1174</f>
        <v>1800</v>
      </c>
    </row>
    <row r="1175" spans="3:11">
      <c r="C1175" s="12" t="s">
        <v>515</v>
      </c>
      <c r="D1175" s="12">
        <v>52.8</v>
      </c>
      <c r="J1175" s="12">
        <v>50</v>
      </c>
      <c r="K1175" s="12">
        <f>D1175*J1175</f>
        <v>2640</v>
      </c>
    </row>
    <row r="1176" spans="7:12">
      <c r="G1176" s="31"/>
      <c r="H1176" s="31"/>
      <c r="I1176" s="31"/>
      <c r="J1176" s="31"/>
      <c r="K1176" s="31"/>
      <c r="L1176" s="31"/>
    </row>
    <row r="1177" spans="8:12">
      <c r="H1177" s="12" t="s">
        <v>20</v>
      </c>
      <c r="I1177" s="12">
        <f>D1172+D1173+D1174+D1175</f>
        <v>72.8</v>
      </c>
      <c r="J1177" s="12">
        <v>150</v>
      </c>
      <c r="K1177" s="16">
        <f>K1172+K1173+K1174+K1175</f>
        <v>6640</v>
      </c>
      <c r="L1177" s="16" t="s">
        <v>21</v>
      </c>
    </row>
    <row r="1179" spans="2:12">
      <c r="B1179" s="12" t="s">
        <v>534</v>
      </c>
      <c r="C1179" s="20" t="s">
        <v>535</v>
      </c>
      <c r="D1179" s="12"/>
      <c r="E1179" s="12"/>
      <c r="F1179" s="12"/>
      <c r="G1179" s="12"/>
      <c r="H1179" s="12"/>
      <c r="I1179" s="12"/>
      <c r="J1179" s="12"/>
      <c r="K1179" s="12"/>
      <c r="L1179" s="12"/>
    </row>
    <row r="1181" spans="3:11">
      <c r="C1181" s="12" t="s">
        <v>166</v>
      </c>
      <c r="D1181" s="12">
        <v>1</v>
      </c>
      <c r="E1181" s="12">
        <v>0.29</v>
      </c>
      <c r="F1181" s="12">
        <v>0.12</v>
      </c>
      <c r="G1181" s="12"/>
      <c r="H1181" s="12"/>
      <c r="I1181" s="12"/>
      <c r="J1181" s="12">
        <v>100</v>
      </c>
      <c r="K1181" s="12">
        <f>D1181*J1181</f>
        <v>100</v>
      </c>
    </row>
    <row r="1182" spans="3:11">
      <c r="C1182" s="12" t="s">
        <v>364</v>
      </c>
      <c r="D1182" s="12">
        <v>1</v>
      </c>
      <c r="E1182" s="12">
        <v>0.29</v>
      </c>
      <c r="F1182" s="12">
        <v>0.12</v>
      </c>
      <c r="G1182" s="12"/>
      <c r="H1182" s="12"/>
      <c r="I1182" s="12"/>
      <c r="J1182" s="12">
        <v>100</v>
      </c>
      <c r="K1182" s="12">
        <f>D1182*J1182</f>
        <v>100</v>
      </c>
    </row>
    <row r="1183" spans="3:11">
      <c r="C1183" s="12" t="s">
        <v>536</v>
      </c>
      <c r="D1183" s="12">
        <v>1</v>
      </c>
      <c r="E1183" s="12">
        <v>0.29</v>
      </c>
      <c r="F1183" s="12">
        <v>0.12</v>
      </c>
      <c r="G1183" s="12"/>
      <c r="H1183" s="12"/>
      <c r="I1183" s="12"/>
      <c r="J1183" s="12">
        <v>100</v>
      </c>
      <c r="K1183" s="12">
        <f>D1183*J1183</f>
        <v>100</v>
      </c>
    </row>
    <row r="1184" spans="3:11">
      <c r="C1184" s="12" t="s">
        <v>537</v>
      </c>
      <c r="D1184" s="12">
        <v>1</v>
      </c>
      <c r="E1184" s="12">
        <v>0.29</v>
      </c>
      <c r="F1184" s="12">
        <v>0.12</v>
      </c>
      <c r="G1184" s="12"/>
      <c r="H1184" s="12"/>
      <c r="I1184" s="12"/>
      <c r="J1184" s="12">
        <v>100</v>
      </c>
      <c r="K1184" s="12">
        <f>D1184*J1184</f>
        <v>100</v>
      </c>
    </row>
    <row r="1185" spans="8:12">
      <c r="H1185" s="31"/>
      <c r="I1185" s="31"/>
      <c r="J1185" s="31"/>
      <c r="K1185" s="31"/>
      <c r="L1185" s="31"/>
    </row>
    <row r="1186" spans="8:12">
      <c r="H1186" s="12" t="s">
        <v>20</v>
      </c>
      <c r="I1186" s="12">
        <f>D1181+D1182+D1183+D1184</f>
        <v>4</v>
      </c>
      <c r="J1186" s="12">
        <v>100</v>
      </c>
      <c r="K1186" s="16">
        <f>I1186*J1186</f>
        <v>400</v>
      </c>
      <c r="L1186" s="16" t="s">
        <v>21</v>
      </c>
    </row>
    <row r="1187" s="13" customFormat="1" spans="3:12">
      <c r="C1187" s="12"/>
      <c r="D1187" s="12"/>
      <c r="E1187" s="12"/>
      <c r="F1187" s="12"/>
      <c r="G1187" s="12"/>
      <c r="H1187" s="12"/>
      <c r="I1187" s="12"/>
      <c r="J1187" s="12"/>
      <c r="K1187" s="30"/>
      <c r="L1187" s="30"/>
    </row>
    <row r="1188" s="13" customFormat="1" spans="2:12">
      <c r="B1188" s="12" t="s">
        <v>538</v>
      </c>
      <c r="C1188" s="20" t="s">
        <v>539</v>
      </c>
      <c r="D1188" s="12"/>
      <c r="E1188" s="12"/>
      <c r="F1188" s="12"/>
      <c r="G1188" s="12"/>
      <c r="H1188" s="12"/>
      <c r="I1188" s="12"/>
      <c r="J1188" s="12"/>
      <c r="K1188" s="30"/>
      <c r="L1188" s="30"/>
    </row>
    <row r="1189" s="13" customFormat="1" spans="3:12">
      <c r="C1189" s="12" t="s">
        <v>540</v>
      </c>
      <c r="D1189" s="12"/>
      <c r="E1189" s="12"/>
      <c r="F1189" s="12"/>
      <c r="G1189" s="12"/>
      <c r="H1189" s="12"/>
      <c r="I1189" s="12"/>
      <c r="J1189" s="12"/>
      <c r="K1189" s="30"/>
      <c r="L1189" s="30"/>
    </row>
    <row r="1190" s="13" customFormat="1" spans="3:12">
      <c r="C1190" s="12" t="s">
        <v>541</v>
      </c>
      <c r="D1190" s="12"/>
      <c r="E1190" s="12"/>
      <c r="F1190" s="12"/>
      <c r="G1190" s="12"/>
      <c r="H1190" s="12"/>
      <c r="I1190" s="12"/>
      <c r="J1190" s="12"/>
      <c r="K1190" s="30"/>
      <c r="L1190" s="30"/>
    </row>
    <row r="1191" spans="3:12">
      <c r="C1191" s="12" t="s">
        <v>542</v>
      </c>
      <c r="D1191" s="12"/>
      <c r="E1191" s="12"/>
      <c r="F1191" s="12"/>
      <c r="G1191" s="12"/>
      <c r="H1191" s="12"/>
      <c r="I1191" s="12"/>
      <c r="J1191" s="12"/>
      <c r="K1191" s="12"/>
      <c r="L1191" s="12"/>
    </row>
    <row r="1192" s="13" customFormat="1" spans="3:12"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</row>
    <row r="1193" s="13" customFormat="1" spans="3:12">
      <c r="C1193" s="12" t="s">
        <v>543</v>
      </c>
      <c r="D1193" s="12">
        <v>2</v>
      </c>
      <c r="E1193" s="12"/>
      <c r="F1193" s="12"/>
      <c r="G1193" s="12"/>
      <c r="H1193" s="12"/>
      <c r="I1193" s="12"/>
      <c r="J1193" s="12">
        <v>400</v>
      </c>
      <c r="K1193" s="12">
        <f>D1193*J1193</f>
        <v>800</v>
      </c>
      <c r="L1193" s="12"/>
    </row>
    <row r="1194" s="13" customFormat="1" spans="3:12">
      <c r="C1194" s="12" t="s">
        <v>423</v>
      </c>
      <c r="D1194" s="12">
        <v>2</v>
      </c>
      <c r="E1194" s="12"/>
      <c r="F1194" s="12"/>
      <c r="G1194" s="12"/>
      <c r="H1194" s="12"/>
      <c r="I1194" s="12"/>
      <c r="J1194" s="12">
        <v>400</v>
      </c>
      <c r="K1194" s="12">
        <f>D1194*J1194</f>
        <v>800</v>
      </c>
      <c r="L1194" s="12"/>
    </row>
    <row r="1195" s="13" customFormat="1" spans="3:12">
      <c r="C1195" s="12" t="s">
        <v>544</v>
      </c>
      <c r="D1195" s="12">
        <v>2</v>
      </c>
      <c r="E1195" s="12"/>
      <c r="F1195" s="12"/>
      <c r="G1195" s="12"/>
      <c r="H1195" s="12"/>
      <c r="I1195" s="12"/>
      <c r="J1195" s="12">
        <v>400</v>
      </c>
      <c r="K1195" s="12">
        <f>D1195*J1195</f>
        <v>800</v>
      </c>
      <c r="L1195" s="12"/>
    </row>
    <row r="1196" s="13" customFormat="1" spans="3:12">
      <c r="C1196" s="12" t="s">
        <v>545</v>
      </c>
      <c r="D1196" s="12">
        <v>2</v>
      </c>
      <c r="E1196" s="12"/>
      <c r="F1196" s="12"/>
      <c r="G1196" s="12"/>
      <c r="H1196" s="12"/>
      <c r="I1196" s="12"/>
      <c r="J1196" s="12">
        <v>400</v>
      </c>
      <c r="K1196" s="12">
        <f>D1196*J1196</f>
        <v>800</v>
      </c>
      <c r="L1196" s="12"/>
    </row>
    <row r="1197" s="13" customFormat="1" spans="3:12">
      <c r="C1197" s="12" t="s">
        <v>546</v>
      </c>
      <c r="D1197" s="12">
        <v>2</v>
      </c>
      <c r="E1197" s="12"/>
      <c r="F1197" s="12"/>
      <c r="G1197" s="12"/>
      <c r="H1197" s="12"/>
      <c r="I1197" s="12"/>
      <c r="J1197" s="12">
        <v>400</v>
      </c>
      <c r="K1197" s="12">
        <f>D1197*J1197</f>
        <v>800</v>
      </c>
      <c r="L1197" s="12"/>
    </row>
    <row r="1198" s="13" customFormat="1" spans="3:12">
      <c r="C1198" s="12"/>
      <c r="D1198" s="12"/>
      <c r="E1198" s="12"/>
      <c r="F1198" s="12"/>
      <c r="G1198" s="12"/>
      <c r="H1198" s="22"/>
      <c r="I1198" s="22"/>
      <c r="J1198" s="22"/>
      <c r="K1198" s="22"/>
      <c r="L1198" s="22"/>
    </row>
    <row r="1199" s="13" customFormat="1" spans="3:12">
      <c r="C1199" s="12"/>
      <c r="D1199" s="12"/>
      <c r="E1199" s="12"/>
      <c r="F1199" s="12"/>
      <c r="G1199" s="12"/>
      <c r="H1199" s="12" t="s">
        <v>20</v>
      </c>
      <c r="I1199" s="12">
        <f>D1193+D1194+D1195+D1196+D1197</f>
        <v>10</v>
      </c>
      <c r="J1199" s="12">
        <v>400</v>
      </c>
      <c r="K1199" s="16">
        <f>K1193+K1194+K1195+K1196+K1197</f>
        <v>4000</v>
      </c>
      <c r="L1199" s="16" t="s">
        <v>21</v>
      </c>
    </row>
    <row r="1200" s="13" customFormat="1" spans="3:12"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</row>
    <row r="1201" s="13" customFormat="1" spans="2:12">
      <c r="B1201" s="12" t="s">
        <v>547</v>
      </c>
      <c r="C1201" s="20" t="s">
        <v>548</v>
      </c>
      <c r="D1201" s="12"/>
      <c r="E1201" s="12"/>
      <c r="F1201" s="12"/>
      <c r="G1201" s="12"/>
      <c r="H1201" s="12"/>
      <c r="I1201" s="12"/>
      <c r="J1201" s="12"/>
      <c r="K1201" s="12"/>
      <c r="L1201" s="12"/>
    </row>
    <row r="1202" s="13" customFormat="1" spans="2:12">
      <c r="B1202" s="12"/>
      <c r="C1202" s="20"/>
      <c r="D1202" s="12"/>
      <c r="E1202" s="12"/>
      <c r="F1202" s="12"/>
      <c r="G1202" s="12"/>
      <c r="H1202" s="12"/>
      <c r="I1202" s="12"/>
      <c r="J1202" s="12"/>
      <c r="K1202" s="12"/>
      <c r="L1202" s="12"/>
    </row>
    <row r="1203" s="13" customFormat="1" spans="2:12">
      <c r="B1203" s="12"/>
      <c r="C1203" s="38" t="s">
        <v>365</v>
      </c>
      <c r="D1203" s="38">
        <v>1</v>
      </c>
      <c r="E1203" s="38"/>
      <c r="F1203" s="38"/>
      <c r="G1203" s="38"/>
      <c r="H1203" s="38"/>
      <c r="I1203" s="38">
        <v>1</v>
      </c>
      <c r="J1203" s="38">
        <v>10000</v>
      </c>
      <c r="K1203" s="38">
        <f>I1203*J1203</f>
        <v>10000</v>
      </c>
      <c r="L1203" s="38"/>
    </row>
    <row r="1204" s="13" customFormat="1" spans="2:12">
      <c r="B1204" s="12"/>
      <c r="C1204" s="38"/>
      <c r="D1204" s="38"/>
      <c r="E1204" s="38"/>
      <c r="F1204" s="38"/>
      <c r="G1204" s="38"/>
      <c r="H1204" s="35"/>
      <c r="I1204" s="35"/>
      <c r="J1204" s="35"/>
      <c r="K1204" s="35"/>
      <c r="L1204" s="35"/>
    </row>
    <row r="1205" s="13" customFormat="1" spans="2:12">
      <c r="B1205" s="12"/>
      <c r="C1205" s="38"/>
      <c r="D1205" s="38"/>
      <c r="E1205" s="38"/>
      <c r="F1205" s="38"/>
      <c r="G1205" s="38"/>
      <c r="H1205" s="12" t="s">
        <v>20</v>
      </c>
      <c r="I1205" s="12">
        <v>1</v>
      </c>
      <c r="J1205" s="12">
        <f>J1203</f>
        <v>10000</v>
      </c>
      <c r="K1205" s="16">
        <f>K1203</f>
        <v>10000</v>
      </c>
      <c r="L1205" s="16" t="s">
        <v>21</v>
      </c>
    </row>
    <row r="1206" s="13" customFormat="1" spans="2:12">
      <c r="B1206" s="12"/>
      <c r="C1206" s="20"/>
      <c r="D1206" s="12"/>
      <c r="E1206" s="12"/>
      <c r="F1206" s="12"/>
      <c r="G1206" s="12"/>
      <c r="H1206" s="12"/>
      <c r="I1206" s="12"/>
      <c r="J1206" s="12"/>
      <c r="K1206" s="12"/>
      <c r="L1206" s="12"/>
    </row>
    <row r="1207" spans="2:12">
      <c r="B1207" s="33"/>
      <c r="C1207" s="28" t="s">
        <v>549</v>
      </c>
      <c r="D1207" s="28"/>
      <c r="E1207" s="28"/>
      <c r="F1207" s="28"/>
      <c r="G1207" s="33"/>
      <c r="H1207" s="33"/>
      <c r="I1207" s="33"/>
      <c r="J1207" s="33"/>
      <c r="K1207" s="28">
        <f>K1080+K1113+K1122+K1130+K1149+K1156+K1177+K1186+K1199+K1205</f>
        <v>66646.5</v>
      </c>
      <c r="L1207" s="28" t="s">
        <v>21</v>
      </c>
    </row>
    <row r="1209" spans="2:11">
      <c r="B1209" s="12" t="s">
        <v>1</v>
      </c>
      <c r="C1209" s="12" t="s">
        <v>2</v>
      </c>
      <c r="D1209" s="12" t="s">
        <v>3</v>
      </c>
      <c r="E1209" s="12" t="s">
        <v>4</v>
      </c>
      <c r="F1209" s="12" t="s">
        <v>5</v>
      </c>
      <c r="G1209" s="12" t="s">
        <v>6</v>
      </c>
      <c r="H1209" s="12" t="s">
        <v>7</v>
      </c>
      <c r="I1209" s="12" t="s">
        <v>3</v>
      </c>
      <c r="J1209" s="12" t="s">
        <v>8</v>
      </c>
      <c r="K1209" s="12" t="s">
        <v>9</v>
      </c>
    </row>
    <row r="1210" s="13" customFormat="1" spans="2:11"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</row>
    <row r="1211" spans="2:12">
      <c r="B1211" s="16" t="s">
        <v>550</v>
      </c>
      <c r="C1211" s="17" t="s">
        <v>551</v>
      </c>
      <c r="D1211" s="29"/>
      <c r="E1211" s="29"/>
      <c r="F1211" s="29"/>
      <c r="G1211" s="29"/>
      <c r="H1211" s="29"/>
      <c r="I1211" s="29"/>
      <c r="J1211" s="29"/>
      <c r="K1211" s="29"/>
      <c r="L1211" s="29"/>
    </row>
    <row r="1212" s="13" customFormat="1" spans="2:12">
      <c r="B1212" s="18"/>
      <c r="C1212" s="19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="13" customFormat="1" spans="2:12">
      <c r="B1213" s="18" t="s">
        <v>552</v>
      </c>
      <c r="C1213" s="19" t="s">
        <v>553</v>
      </c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="13" customFormat="1" spans="2:12">
      <c r="B1214" s="18"/>
      <c r="C1214" s="19" t="s">
        <v>554</v>
      </c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="13" customFormat="1" spans="2:12">
      <c r="B1215" s="18"/>
      <c r="C1215" s="18" t="s">
        <v>555</v>
      </c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="13" customFormat="1" spans="2:12">
      <c r="B1216" s="18"/>
      <c r="C1216" s="18" t="s">
        <v>556</v>
      </c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="13" customFormat="1" spans="2:12">
      <c r="B1217" s="18"/>
      <c r="C1217" s="18" t="s">
        <v>557</v>
      </c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="13" customFormat="1" spans="2:12">
      <c r="B1218" s="18"/>
      <c r="C1218" s="18" t="s">
        <v>558</v>
      </c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="13" customFormat="1" spans="2:12">
      <c r="B1219" s="18"/>
      <c r="C1219" s="45" t="s">
        <v>559</v>
      </c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="13" customFormat="1" spans="2:12">
      <c r="B1220" s="18"/>
      <c r="C1220" s="18" t="s">
        <v>560</v>
      </c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="13" customFormat="1" spans="2:12">
      <c r="B1221" s="18"/>
      <c r="C1221" s="18" t="s">
        <v>561</v>
      </c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="13" customFormat="1" spans="2:12">
      <c r="B1222" s="18"/>
      <c r="C1222" s="18" t="s">
        <v>562</v>
      </c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="13" customFormat="1" spans="2:12">
      <c r="B1223" s="18"/>
      <c r="C1223" s="18" t="s">
        <v>563</v>
      </c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="13" customFormat="1" spans="2:12">
      <c r="B1224" s="18"/>
      <c r="C1224" s="18" t="s">
        <v>564</v>
      </c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="13" customFormat="1" spans="2:12">
      <c r="B1225" s="18"/>
      <c r="C1225" s="19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="13" customFormat="1" spans="2:12">
      <c r="B1226" s="18"/>
      <c r="C1226" s="38" t="s">
        <v>565</v>
      </c>
      <c r="D1226" s="38">
        <v>1</v>
      </c>
      <c r="E1226" s="38"/>
      <c r="F1226" s="38"/>
      <c r="G1226" s="38"/>
      <c r="H1226" s="38"/>
      <c r="I1226" s="38">
        <v>1</v>
      </c>
      <c r="J1226" s="38">
        <v>18000</v>
      </c>
      <c r="K1226" s="38">
        <f>I1226*J1226</f>
        <v>18000</v>
      </c>
      <c r="L1226" s="38"/>
    </row>
    <row r="1227" s="13" customFormat="1" spans="2:12">
      <c r="B1227" s="18"/>
      <c r="C1227" s="38"/>
      <c r="D1227" s="38"/>
      <c r="E1227" s="38"/>
      <c r="F1227" s="38"/>
      <c r="G1227" s="38"/>
      <c r="H1227" s="35"/>
      <c r="I1227" s="35"/>
      <c r="J1227" s="35"/>
      <c r="K1227" s="35"/>
      <c r="L1227" s="35"/>
    </row>
    <row r="1228" s="14" customFormat="1" spans="2:12">
      <c r="B1228" s="18"/>
      <c r="C1228" s="38"/>
      <c r="D1228" s="38"/>
      <c r="E1228" s="38"/>
      <c r="F1228" s="38"/>
      <c r="G1228" s="38"/>
      <c r="H1228" s="12" t="s">
        <v>20</v>
      </c>
      <c r="I1228" s="18">
        <f>SUM(I1214:I1227)</f>
        <v>1</v>
      </c>
      <c r="J1228" s="18">
        <f>J1226</f>
        <v>18000</v>
      </c>
      <c r="K1228" s="18">
        <f>K1214+K1215+K1216+K1217+K1218+K1219+K1220+K1221+K1226</f>
        <v>18000</v>
      </c>
      <c r="L1228" s="18" t="s">
        <v>21</v>
      </c>
    </row>
    <row r="1229" s="13" customFormat="1" spans="2:12">
      <c r="B1229" s="18"/>
      <c r="C1229" s="38"/>
      <c r="D1229" s="38" t="s">
        <v>143</v>
      </c>
      <c r="E1229" s="38"/>
      <c r="F1229" s="38"/>
      <c r="G1229" s="38"/>
      <c r="H1229" s="12"/>
      <c r="I1229" s="12"/>
      <c r="J1229" s="12"/>
      <c r="K1229" s="18"/>
      <c r="L1229" s="18"/>
    </row>
    <row r="1230" s="13" customFormat="1" spans="2:12">
      <c r="B1230" s="18"/>
      <c r="C1230" s="38"/>
      <c r="D1230" s="38"/>
      <c r="E1230" s="38"/>
      <c r="F1230" s="38"/>
      <c r="G1230" s="38"/>
      <c r="H1230" s="12"/>
      <c r="I1230" s="12"/>
      <c r="J1230" s="12"/>
      <c r="K1230" s="18"/>
      <c r="L1230" s="18"/>
    </row>
    <row r="1231" s="13" customFormat="1" spans="2:3">
      <c r="B1231" s="12" t="s">
        <v>552</v>
      </c>
      <c r="C1231" s="24" t="s">
        <v>566</v>
      </c>
    </row>
    <row r="1232" s="13" customFormat="1" spans="2:3">
      <c r="B1232" s="12"/>
      <c r="C1232" s="20" t="s">
        <v>567</v>
      </c>
    </row>
    <row r="1233" s="13" customFormat="1" spans="2:3">
      <c r="B1233" s="12"/>
      <c r="C1233" s="26" t="s">
        <v>568</v>
      </c>
    </row>
    <row r="1234" s="13" customFormat="1" spans="2:3">
      <c r="B1234" s="12"/>
      <c r="C1234" s="26" t="s">
        <v>569</v>
      </c>
    </row>
    <row r="1235" s="13" customFormat="1" spans="2:3">
      <c r="B1235" s="12"/>
      <c r="C1235" s="26" t="s">
        <v>570</v>
      </c>
    </row>
    <row r="1236" s="13" customFormat="1" spans="2:3">
      <c r="B1236" s="12"/>
      <c r="C1236" s="12" t="s">
        <v>571</v>
      </c>
    </row>
    <row r="1237" s="13" customFormat="1" spans="2:3">
      <c r="B1237" s="12"/>
      <c r="C1237" s="26" t="s">
        <v>572</v>
      </c>
    </row>
    <row r="1238" s="13" customFormat="1" spans="2:3">
      <c r="B1238" s="12"/>
      <c r="C1238" s="12" t="s">
        <v>573</v>
      </c>
    </row>
    <row r="1239" s="13" customFormat="1" spans="2:3">
      <c r="B1239" s="12"/>
      <c r="C1239" s="12" t="s">
        <v>574</v>
      </c>
    </row>
    <row r="1240" s="13" customFormat="1" spans="2:3">
      <c r="B1240" s="12"/>
      <c r="C1240" s="12" t="s">
        <v>575</v>
      </c>
    </row>
    <row r="1241" s="13" customFormat="1" spans="2:3">
      <c r="B1241" s="12"/>
      <c r="C1241" s="20"/>
    </row>
    <row r="1242" s="13" customFormat="1" spans="2:12">
      <c r="B1242" s="12"/>
      <c r="C1242" s="12" t="s">
        <v>426</v>
      </c>
      <c r="D1242" s="12">
        <v>1</v>
      </c>
      <c r="E1242" s="12"/>
      <c r="F1242" s="12"/>
      <c r="G1242" s="12"/>
      <c r="H1242" s="12"/>
      <c r="I1242" s="12">
        <v>1</v>
      </c>
      <c r="J1242" s="12">
        <v>6000</v>
      </c>
      <c r="K1242" s="12">
        <f>I1242*J1242</f>
        <v>6000</v>
      </c>
      <c r="L1242" s="12"/>
    </row>
    <row r="1243" s="13" customFormat="1" spans="2:12">
      <c r="B1243" s="12"/>
      <c r="C1243" s="12"/>
      <c r="D1243" s="12"/>
      <c r="E1243" s="12"/>
      <c r="F1243" s="12"/>
      <c r="G1243" s="12"/>
      <c r="H1243" s="22"/>
      <c r="I1243" s="22"/>
      <c r="J1243" s="22"/>
      <c r="K1243" s="22"/>
      <c r="L1243" s="22"/>
    </row>
    <row r="1244" s="13" customFormat="1" spans="2:12">
      <c r="B1244" s="12"/>
      <c r="C1244" s="12"/>
      <c r="D1244" s="12"/>
      <c r="E1244" s="12"/>
      <c r="F1244" s="12"/>
      <c r="G1244" s="12"/>
      <c r="H1244" s="12" t="s">
        <v>20</v>
      </c>
      <c r="I1244" s="12">
        <f>SUM(I1232:I1243)</f>
        <v>1</v>
      </c>
      <c r="J1244" s="12">
        <f>J1242</f>
        <v>6000</v>
      </c>
      <c r="K1244" s="46">
        <f>K1232+K1233+K1234+K1235+K1236+K1237+K1238+K1239+K1242</f>
        <v>6000</v>
      </c>
      <c r="L1244" s="46" t="s">
        <v>21</v>
      </c>
    </row>
    <row r="1245" s="13" customFormat="1" spans="2:12"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</row>
    <row r="1246" s="13" customFormat="1" spans="2:12">
      <c r="B1246" s="12" t="s">
        <v>576</v>
      </c>
      <c r="C1246" s="20" t="s">
        <v>577</v>
      </c>
      <c r="D1246" s="12"/>
      <c r="E1246" s="12"/>
      <c r="F1246" s="12"/>
      <c r="G1246" s="12"/>
      <c r="H1246" s="12"/>
      <c r="I1246" s="12"/>
      <c r="J1246" s="12"/>
      <c r="K1246" s="12"/>
      <c r="L1246" s="12"/>
    </row>
    <row r="1247" s="15" customFormat="1" spans="2:12">
      <c r="B1247" s="26"/>
      <c r="C1247" s="26" t="s">
        <v>578</v>
      </c>
      <c r="D1247" s="26"/>
      <c r="E1247" s="26"/>
      <c r="F1247" s="26"/>
      <c r="G1247" s="26"/>
      <c r="H1247" s="26"/>
      <c r="I1247" s="26"/>
      <c r="J1247" s="26"/>
      <c r="K1247" s="26"/>
      <c r="L1247" s="26"/>
    </row>
    <row r="1248" s="15" customFormat="1" spans="2:12">
      <c r="B1248" s="26"/>
      <c r="C1248" s="26" t="s">
        <v>579</v>
      </c>
      <c r="D1248" s="26"/>
      <c r="E1248" s="26"/>
      <c r="F1248" s="26"/>
      <c r="G1248" s="26"/>
      <c r="H1248" s="26"/>
      <c r="I1248" s="26"/>
      <c r="J1248" s="26"/>
      <c r="K1248" s="26"/>
      <c r="L1248" s="26"/>
    </row>
    <row r="1249" s="13" customFormat="1" spans="2:12">
      <c r="B1249" s="12"/>
      <c r="C1249" s="12" t="s">
        <v>580</v>
      </c>
      <c r="D1249" s="12"/>
      <c r="E1249" s="12"/>
      <c r="F1249" s="12"/>
      <c r="G1249" s="12"/>
      <c r="H1249" s="12"/>
      <c r="I1249" s="12"/>
      <c r="J1249" s="12"/>
      <c r="K1249" s="12"/>
      <c r="L1249" s="12"/>
    </row>
    <row r="1250" s="13" customFormat="1" spans="2:12">
      <c r="B1250" s="12"/>
      <c r="C1250" s="12" t="s">
        <v>581</v>
      </c>
      <c r="D1250" s="12"/>
      <c r="E1250" s="12"/>
      <c r="F1250" s="12"/>
      <c r="G1250" s="12"/>
      <c r="H1250" s="12"/>
      <c r="I1250" s="12"/>
      <c r="J1250" s="12"/>
      <c r="K1250" s="12"/>
      <c r="L1250" s="12"/>
    </row>
    <row r="1251" s="13" customFormat="1" spans="2:12">
      <c r="B1251" s="12"/>
      <c r="C1251" s="12" t="s">
        <v>582</v>
      </c>
      <c r="D1251" s="12"/>
      <c r="E1251" s="12"/>
      <c r="F1251" s="12"/>
      <c r="G1251" s="12"/>
      <c r="H1251" s="12"/>
      <c r="I1251" s="12"/>
      <c r="J1251" s="12"/>
      <c r="K1251" s="12"/>
      <c r="L1251" s="12"/>
    </row>
    <row r="1252" s="13" customFormat="1" spans="2:12">
      <c r="B1252" s="12"/>
      <c r="C1252" s="12" t="s">
        <v>574</v>
      </c>
      <c r="D1252" s="12"/>
      <c r="E1252" s="12"/>
      <c r="F1252" s="12"/>
      <c r="G1252" s="12"/>
      <c r="H1252" s="12"/>
      <c r="I1252" s="12"/>
      <c r="J1252" s="12"/>
      <c r="K1252" s="12"/>
      <c r="L1252" s="12"/>
    </row>
    <row r="1253" s="13" customFormat="1" spans="2:12">
      <c r="B1253" s="12"/>
      <c r="C1253" s="12" t="s">
        <v>583</v>
      </c>
      <c r="D1253" s="12"/>
      <c r="E1253" s="12"/>
      <c r="F1253" s="12"/>
      <c r="G1253" s="12"/>
      <c r="H1253" s="12"/>
      <c r="I1253" s="12"/>
      <c r="J1253" s="12"/>
      <c r="K1253" s="12"/>
      <c r="L1253" s="12"/>
    </row>
    <row r="1254" s="13" customFormat="1" spans="2:12"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</row>
    <row r="1255" s="13" customFormat="1" spans="2:12">
      <c r="B1255" s="12"/>
      <c r="C1255" s="26" t="s">
        <v>584</v>
      </c>
      <c r="D1255" s="12">
        <v>100</v>
      </c>
      <c r="E1255" s="12"/>
      <c r="F1255" s="12"/>
      <c r="G1255" s="12"/>
      <c r="H1255" s="12"/>
      <c r="I1255" s="12">
        <f>D1255</f>
        <v>100</v>
      </c>
      <c r="J1255" s="12">
        <v>5</v>
      </c>
      <c r="K1255" s="12">
        <f>I1255*J1255</f>
        <v>500</v>
      </c>
      <c r="L1255" s="12"/>
    </row>
    <row r="1256" s="13" customFormat="1" spans="2:12">
      <c r="B1256" s="12"/>
      <c r="C1256" s="12"/>
      <c r="D1256" s="12"/>
      <c r="E1256" s="12"/>
      <c r="F1256" s="12"/>
      <c r="G1256" s="12"/>
      <c r="H1256" s="22"/>
      <c r="I1256" s="22"/>
      <c r="J1256" s="22"/>
      <c r="K1256" s="22"/>
      <c r="L1256" s="22"/>
    </row>
    <row r="1257" s="13" customFormat="1" spans="2:12">
      <c r="B1257" s="12"/>
      <c r="C1257" s="12"/>
      <c r="D1257" s="12"/>
      <c r="E1257" s="12"/>
      <c r="F1257" s="12"/>
      <c r="G1257" s="12"/>
      <c r="H1257" s="12" t="s">
        <v>20</v>
      </c>
      <c r="I1257" s="12">
        <f>I1255</f>
        <v>100</v>
      </c>
      <c r="J1257" s="12">
        <f>J1255</f>
        <v>5</v>
      </c>
      <c r="K1257" s="46">
        <f>K1245+K1246+K1247+K1248+K1249+K1250+K1251+K1252+K1255</f>
        <v>500</v>
      </c>
      <c r="L1257" s="46" t="s">
        <v>21</v>
      </c>
    </row>
    <row r="1258" s="13" customFormat="1" spans="2:12"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</row>
    <row r="1259" s="13" customFormat="1" spans="2:12">
      <c r="B1259" s="12" t="s">
        <v>585</v>
      </c>
      <c r="C1259" s="20" t="s">
        <v>586</v>
      </c>
      <c r="D1259" s="12"/>
      <c r="E1259" s="12"/>
      <c r="F1259" s="12"/>
      <c r="G1259" s="12"/>
      <c r="H1259" s="12"/>
      <c r="I1259" s="12"/>
      <c r="J1259" s="12"/>
      <c r="K1259" s="12"/>
      <c r="L1259" s="12"/>
    </row>
    <row r="1260" s="13" customFormat="1" spans="2:12">
      <c r="B1260" s="12"/>
      <c r="C1260" s="26" t="s">
        <v>587</v>
      </c>
      <c r="D1260" s="12"/>
      <c r="E1260" s="12"/>
      <c r="F1260" s="12"/>
      <c r="G1260" s="12"/>
      <c r="H1260" s="12"/>
      <c r="I1260" s="12"/>
      <c r="J1260" s="12"/>
      <c r="K1260" s="12"/>
      <c r="L1260" s="12"/>
    </row>
    <row r="1261" s="13" customFormat="1" spans="2:12">
      <c r="B1261" s="12"/>
      <c r="C1261" s="26" t="s">
        <v>588</v>
      </c>
      <c r="D1261" s="12"/>
      <c r="E1261" s="12"/>
      <c r="F1261" s="12"/>
      <c r="G1261" s="12"/>
      <c r="H1261" s="12"/>
      <c r="I1261" s="12"/>
      <c r="J1261" s="12"/>
      <c r="K1261" s="12"/>
      <c r="L1261" s="12"/>
    </row>
    <row r="1262" s="13" customFormat="1" spans="2:12">
      <c r="B1262" s="12"/>
      <c r="C1262" s="12" t="s">
        <v>589</v>
      </c>
      <c r="D1262" s="12"/>
      <c r="E1262" s="12"/>
      <c r="F1262" s="12"/>
      <c r="G1262" s="12"/>
      <c r="H1262" s="12"/>
      <c r="I1262" s="12"/>
      <c r="J1262" s="12"/>
      <c r="K1262" s="12"/>
      <c r="L1262" s="12"/>
    </row>
    <row r="1263" s="13" customFormat="1" spans="2:12">
      <c r="B1263" s="12"/>
      <c r="C1263" s="26" t="s">
        <v>590</v>
      </c>
      <c r="D1263" s="12"/>
      <c r="E1263" s="12"/>
      <c r="F1263" s="12"/>
      <c r="G1263" s="12"/>
      <c r="H1263" s="12"/>
      <c r="I1263" s="12"/>
      <c r="J1263" s="12"/>
      <c r="K1263" s="12"/>
      <c r="L1263" s="12"/>
    </row>
    <row r="1264" s="13" customFormat="1" spans="2:12">
      <c r="B1264" s="12"/>
      <c r="C1264" s="12" t="s">
        <v>582</v>
      </c>
      <c r="D1264" s="12"/>
      <c r="E1264" s="12"/>
      <c r="F1264" s="12"/>
      <c r="G1264" s="12"/>
      <c r="H1264" s="12"/>
      <c r="I1264" s="12"/>
      <c r="J1264" s="12"/>
      <c r="K1264" s="12"/>
      <c r="L1264" s="12"/>
    </row>
    <row r="1265" s="13" customFormat="1" spans="2:12">
      <c r="B1265" s="12"/>
      <c r="C1265" s="12" t="s">
        <v>591</v>
      </c>
      <c r="D1265" s="12"/>
      <c r="E1265" s="12"/>
      <c r="F1265" s="12"/>
      <c r="G1265" s="12"/>
      <c r="H1265" s="12"/>
      <c r="I1265" s="12"/>
      <c r="J1265" s="12"/>
      <c r="K1265" s="12"/>
      <c r="L1265" s="12"/>
    </row>
    <row r="1266" s="13" customFormat="1" spans="2:12">
      <c r="B1266" s="12"/>
      <c r="C1266" s="12" t="s">
        <v>583</v>
      </c>
      <c r="D1266" s="12"/>
      <c r="E1266" s="12"/>
      <c r="F1266" s="12"/>
      <c r="G1266" s="12"/>
      <c r="H1266" s="12"/>
      <c r="I1266" s="12"/>
      <c r="J1266" s="12"/>
      <c r="K1266" s="12"/>
      <c r="L1266" s="12"/>
    </row>
    <row r="1267" s="13" customFormat="1" spans="2:12">
      <c r="B1267" s="12"/>
      <c r="C1267" s="12" t="s">
        <v>584</v>
      </c>
      <c r="D1267" s="12">
        <v>1550</v>
      </c>
      <c r="E1267" s="12"/>
      <c r="F1267" s="12"/>
      <c r="G1267" s="12"/>
      <c r="H1267" s="12"/>
      <c r="I1267" s="12">
        <f>D1267</f>
        <v>1550</v>
      </c>
      <c r="J1267" s="12">
        <v>6</v>
      </c>
      <c r="K1267" s="12">
        <f>I1267*J1267</f>
        <v>9300</v>
      </c>
      <c r="L1267" s="12"/>
    </row>
    <row r="1268" s="13" customFormat="1" spans="2:12">
      <c r="B1268" s="12"/>
      <c r="C1268" s="12"/>
      <c r="D1268" s="12"/>
      <c r="E1268" s="12"/>
      <c r="F1268" s="12"/>
      <c r="G1268" s="12"/>
      <c r="H1268" s="22"/>
      <c r="I1268" s="22"/>
      <c r="J1268" s="22"/>
      <c r="K1268" s="22"/>
      <c r="L1268" s="22"/>
    </row>
    <row r="1269" s="13" customFormat="1" spans="2:12">
      <c r="B1269" s="12"/>
      <c r="C1269" s="12"/>
      <c r="D1269" s="12"/>
      <c r="E1269" s="12"/>
      <c r="F1269" s="12"/>
      <c r="G1269" s="12"/>
      <c r="H1269" s="12" t="s">
        <v>20</v>
      </c>
      <c r="I1269" s="12">
        <f>I1267</f>
        <v>1550</v>
      </c>
      <c r="J1269" s="12">
        <f>J1267</f>
        <v>6</v>
      </c>
      <c r="K1269" s="46">
        <f>K1258+K1259+K1260+K1261+K1262+K1263+K1264+K1265+K1267</f>
        <v>9300</v>
      </c>
      <c r="L1269" s="46" t="s">
        <v>21</v>
      </c>
    </row>
    <row r="1270" s="13" customFormat="1" spans="2:12"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</row>
    <row r="1271" s="13" customFormat="1" spans="2:12">
      <c r="B1271" s="12" t="s">
        <v>592</v>
      </c>
      <c r="C1271" s="20" t="s">
        <v>593</v>
      </c>
      <c r="D1271" s="12"/>
      <c r="E1271" s="12"/>
      <c r="F1271" s="12"/>
      <c r="G1271" s="12"/>
      <c r="H1271" s="12"/>
      <c r="I1271" s="12"/>
      <c r="J1271" s="12"/>
      <c r="K1271" s="12"/>
      <c r="L1271" s="12"/>
    </row>
    <row r="1272" s="13" customFormat="1" spans="2:12">
      <c r="B1272" s="12"/>
      <c r="C1272" s="26" t="s">
        <v>594</v>
      </c>
      <c r="D1272" s="12"/>
      <c r="E1272" s="12"/>
      <c r="F1272" s="12"/>
      <c r="G1272" s="12"/>
      <c r="H1272" s="12"/>
      <c r="I1272" s="12"/>
      <c r="J1272" s="12"/>
      <c r="K1272" s="12"/>
      <c r="L1272" s="12"/>
    </row>
    <row r="1273" s="13" customFormat="1" spans="2:12">
      <c r="B1273" s="12"/>
      <c r="C1273" s="12" t="s">
        <v>595</v>
      </c>
      <c r="D1273" s="12"/>
      <c r="E1273" s="12"/>
      <c r="F1273" s="12"/>
      <c r="G1273" s="12"/>
      <c r="H1273" s="12"/>
      <c r="I1273" s="12"/>
      <c r="J1273" s="12"/>
      <c r="K1273" s="12"/>
      <c r="L1273" s="12"/>
    </row>
    <row r="1274" s="13" customFormat="1" spans="2:12">
      <c r="B1274" s="12"/>
      <c r="C1274" s="12" t="s">
        <v>596</v>
      </c>
      <c r="D1274" s="12"/>
      <c r="E1274" s="12"/>
      <c r="F1274" s="12"/>
      <c r="G1274" s="12"/>
      <c r="H1274" s="12"/>
      <c r="I1274" s="12"/>
      <c r="J1274" s="12"/>
      <c r="K1274" s="12"/>
      <c r="L1274" s="12"/>
    </row>
    <row r="1275" s="13" customFormat="1" spans="2:12">
      <c r="B1275" s="12"/>
      <c r="C1275" s="26" t="s">
        <v>590</v>
      </c>
      <c r="D1275" s="12"/>
      <c r="E1275" s="12"/>
      <c r="F1275" s="12"/>
      <c r="G1275" s="12"/>
      <c r="H1275" s="12"/>
      <c r="I1275" s="12"/>
      <c r="J1275" s="12"/>
      <c r="K1275" s="12"/>
      <c r="L1275" s="12"/>
    </row>
    <row r="1276" s="13" customFormat="1" spans="2:12">
      <c r="B1276" s="12"/>
      <c r="C1276" s="12" t="s">
        <v>582</v>
      </c>
      <c r="D1276" s="12"/>
      <c r="E1276" s="12"/>
      <c r="F1276" s="12"/>
      <c r="G1276" s="12"/>
      <c r="H1276" s="12"/>
      <c r="I1276" s="12"/>
      <c r="J1276" s="12"/>
      <c r="K1276" s="12"/>
      <c r="L1276" s="12"/>
    </row>
    <row r="1277" s="13" customFormat="1" spans="2:12">
      <c r="B1277" s="12"/>
      <c r="C1277" s="12" t="s">
        <v>574</v>
      </c>
      <c r="D1277" s="12"/>
      <c r="E1277" s="12"/>
      <c r="F1277" s="12"/>
      <c r="G1277" s="12"/>
      <c r="H1277" s="12"/>
      <c r="I1277" s="12"/>
      <c r="J1277" s="12"/>
      <c r="K1277" s="12"/>
      <c r="L1277" s="12"/>
    </row>
    <row r="1278" s="13" customFormat="1" spans="2:12">
      <c r="B1278" s="12"/>
      <c r="C1278" s="12" t="s">
        <v>583</v>
      </c>
      <c r="D1278" s="12"/>
      <c r="E1278" s="12"/>
      <c r="F1278" s="12"/>
      <c r="G1278" s="12"/>
      <c r="H1278" s="12"/>
      <c r="I1278" s="12"/>
      <c r="J1278" s="12"/>
      <c r="K1278" s="12"/>
      <c r="L1278" s="12"/>
    </row>
    <row r="1279" s="13" customFormat="1" spans="2:12"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</row>
    <row r="1280" s="13" customFormat="1" spans="2:12">
      <c r="B1280" s="12"/>
      <c r="C1280" s="12" t="s">
        <v>584</v>
      </c>
      <c r="D1280" s="12">
        <v>300</v>
      </c>
      <c r="E1280" s="12"/>
      <c r="F1280" s="12"/>
      <c r="G1280" s="12"/>
      <c r="H1280" s="12"/>
      <c r="I1280" s="12">
        <f>D1280</f>
        <v>300</v>
      </c>
      <c r="J1280" s="12">
        <v>8</v>
      </c>
      <c r="K1280" s="12">
        <f>I1280*J1280</f>
        <v>2400</v>
      </c>
      <c r="L1280" s="12"/>
    </row>
    <row r="1281" s="13" customFormat="1" spans="2:12">
      <c r="B1281" s="12"/>
      <c r="C1281" s="12"/>
      <c r="D1281" s="12"/>
      <c r="E1281" s="12"/>
      <c r="F1281" s="12"/>
      <c r="G1281" s="12"/>
      <c r="H1281" s="22"/>
      <c r="I1281" s="22"/>
      <c r="J1281" s="22"/>
      <c r="K1281" s="22"/>
      <c r="L1281" s="22"/>
    </row>
    <row r="1282" s="13" customFormat="1" spans="2:12">
      <c r="B1282" s="12"/>
      <c r="C1282" s="12"/>
      <c r="D1282" s="12"/>
      <c r="E1282" s="12"/>
      <c r="F1282" s="12"/>
      <c r="G1282" s="12"/>
      <c r="H1282" s="12" t="s">
        <v>20</v>
      </c>
      <c r="I1282" s="12">
        <f>I1280</f>
        <v>300</v>
      </c>
      <c r="J1282" s="12">
        <f>J1280</f>
        <v>8</v>
      </c>
      <c r="K1282" s="46">
        <f>K1270+K1271+K1272+K1273+K1274+K1275+K1276+K1277+K1280</f>
        <v>2400</v>
      </c>
      <c r="L1282" s="46" t="s">
        <v>21</v>
      </c>
    </row>
    <row r="1283" s="13" customFormat="1" spans="2:12"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</row>
    <row r="1284" s="13" customFormat="1" spans="2:12">
      <c r="B1284" s="12" t="s">
        <v>597</v>
      </c>
      <c r="C1284" s="20" t="s">
        <v>598</v>
      </c>
      <c r="D1284" s="12"/>
      <c r="E1284" s="12"/>
      <c r="F1284" s="12"/>
      <c r="G1284" s="12"/>
      <c r="H1284" s="12"/>
      <c r="I1284" s="12"/>
      <c r="J1284" s="12"/>
      <c r="K1284" s="12"/>
      <c r="L1284" s="12"/>
    </row>
    <row r="1285" s="13" customFormat="1" spans="2:12">
      <c r="B1285" s="12"/>
      <c r="C1285" s="12" t="s">
        <v>599</v>
      </c>
      <c r="D1285" s="12"/>
      <c r="E1285" s="12"/>
      <c r="F1285" s="12"/>
      <c r="G1285" s="12"/>
      <c r="H1285" s="12"/>
      <c r="I1285" s="12"/>
      <c r="J1285" s="12"/>
      <c r="K1285" s="12"/>
      <c r="L1285" s="12"/>
    </row>
    <row r="1286" s="13" customFormat="1" spans="2:12">
      <c r="B1286" s="12"/>
      <c r="C1286" s="12" t="s">
        <v>600</v>
      </c>
      <c r="D1286" s="12"/>
      <c r="E1286" s="12"/>
      <c r="F1286" s="12"/>
      <c r="G1286" s="12"/>
      <c r="H1286" s="12"/>
      <c r="I1286" s="12"/>
      <c r="J1286" s="12"/>
      <c r="K1286" s="12"/>
      <c r="L1286" s="12"/>
    </row>
    <row r="1287" s="13" customFormat="1" spans="2:12">
      <c r="B1287" s="12"/>
      <c r="C1287" s="12" t="s">
        <v>601</v>
      </c>
      <c r="D1287" s="12"/>
      <c r="E1287" s="12"/>
      <c r="F1287" s="12"/>
      <c r="G1287" s="12"/>
      <c r="H1287" s="12"/>
      <c r="I1287" s="12"/>
      <c r="J1287" s="12"/>
      <c r="K1287" s="12"/>
      <c r="L1287" s="12"/>
    </row>
    <row r="1288" s="13" customFormat="1" spans="2:12">
      <c r="B1288" s="12"/>
      <c r="C1288" s="12" t="s">
        <v>602</v>
      </c>
      <c r="D1288" s="12"/>
      <c r="E1288" s="12"/>
      <c r="F1288" s="12"/>
      <c r="G1288" s="12"/>
      <c r="H1288" s="12"/>
      <c r="I1288" s="12"/>
      <c r="J1288" s="12"/>
      <c r="K1288" s="12"/>
      <c r="L1288" s="12"/>
    </row>
    <row r="1289" s="13" customFormat="1" spans="2:12">
      <c r="B1289" s="12"/>
      <c r="C1289" s="12" t="s">
        <v>603</v>
      </c>
      <c r="D1289" s="12"/>
      <c r="E1289" s="12"/>
      <c r="F1289" s="12"/>
      <c r="G1289" s="12"/>
      <c r="H1289" s="12"/>
      <c r="I1289" s="12"/>
      <c r="J1289" s="12"/>
      <c r="K1289" s="12"/>
      <c r="L1289" s="12"/>
    </row>
    <row r="1290" s="13" customFormat="1" spans="2:12">
      <c r="B1290" s="12"/>
      <c r="C1290" s="12" t="s">
        <v>604</v>
      </c>
      <c r="D1290" s="12"/>
      <c r="E1290" s="12"/>
      <c r="F1290" s="12"/>
      <c r="G1290" s="12"/>
      <c r="H1290" s="12"/>
      <c r="I1290" s="12"/>
      <c r="J1290" s="12"/>
      <c r="K1290" s="12"/>
      <c r="L1290" s="12"/>
    </row>
    <row r="1291" s="13" customFormat="1" spans="2:12">
      <c r="B1291" s="12"/>
      <c r="C1291" s="12" t="s">
        <v>605</v>
      </c>
      <c r="D1291" s="12"/>
      <c r="E1291" s="12"/>
      <c r="F1291" s="12"/>
      <c r="G1291" s="12"/>
      <c r="H1291" s="12"/>
      <c r="I1291" s="12"/>
      <c r="J1291" s="12"/>
      <c r="K1291" s="12"/>
      <c r="L1291" s="12"/>
    </row>
    <row r="1292" s="13" customFormat="1" spans="2:12">
      <c r="B1292" s="12"/>
      <c r="C1292" s="12" t="s">
        <v>606</v>
      </c>
      <c r="D1292" s="12"/>
      <c r="E1292" s="12"/>
      <c r="F1292" s="12"/>
      <c r="G1292" s="12"/>
      <c r="H1292" s="12"/>
      <c r="I1292" s="12"/>
      <c r="J1292" s="12"/>
      <c r="K1292" s="12"/>
      <c r="L1292" s="12"/>
    </row>
    <row r="1293" s="13" customFormat="1" spans="2:12"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</row>
    <row r="1294" s="13" customFormat="1" spans="2:12">
      <c r="B1294" s="12"/>
      <c r="C1294" s="26" t="s">
        <v>584</v>
      </c>
      <c r="D1294" s="12">
        <v>325</v>
      </c>
      <c r="E1294" s="12"/>
      <c r="F1294" s="12"/>
      <c r="G1294" s="12"/>
      <c r="H1294" s="12"/>
      <c r="I1294" s="12">
        <f>D1294</f>
        <v>325</v>
      </c>
      <c r="J1294" s="12">
        <v>80</v>
      </c>
      <c r="K1294" s="12">
        <f>I1294*J1294</f>
        <v>26000</v>
      </c>
      <c r="L1294" s="12"/>
    </row>
    <row r="1295" s="13" customFormat="1" spans="2:12">
      <c r="B1295" s="12"/>
      <c r="C1295" s="12"/>
      <c r="D1295" s="12"/>
      <c r="E1295" s="12"/>
      <c r="F1295" s="12"/>
      <c r="G1295" s="12"/>
      <c r="H1295" s="22"/>
      <c r="I1295" s="22"/>
      <c r="J1295" s="22"/>
      <c r="K1295" s="22"/>
      <c r="L1295" s="22"/>
    </row>
    <row r="1296" s="13" customFormat="1" spans="2:12">
      <c r="B1296" s="12"/>
      <c r="C1296" s="12"/>
      <c r="D1296" s="12"/>
      <c r="E1296" s="12"/>
      <c r="F1296" s="12"/>
      <c r="G1296" s="12"/>
      <c r="H1296" s="12" t="s">
        <v>20</v>
      </c>
      <c r="I1296" s="12">
        <f>I1294</f>
        <v>325</v>
      </c>
      <c r="J1296" s="12">
        <f>J1294</f>
        <v>80</v>
      </c>
      <c r="K1296" s="46">
        <f>K1285+K1286+K1287+K1288+K1289+K1290+K1291+K1292+K1294</f>
        <v>26000</v>
      </c>
      <c r="L1296" s="46" t="s">
        <v>21</v>
      </c>
    </row>
    <row r="1297" s="13" customFormat="1" spans="2:12"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</row>
    <row r="1298" s="13" customFormat="1" spans="2:12">
      <c r="B1298" s="12" t="s">
        <v>607</v>
      </c>
      <c r="C1298" s="20" t="s">
        <v>608</v>
      </c>
      <c r="D1298" s="12"/>
      <c r="E1298" s="12"/>
      <c r="F1298" s="12"/>
      <c r="G1298" s="12"/>
      <c r="H1298" s="12"/>
      <c r="I1298" s="12"/>
      <c r="J1298" s="12"/>
      <c r="K1298" s="12"/>
      <c r="L1298" s="12"/>
    </row>
    <row r="1299" s="13" customFormat="1" spans="2:12">
      <c r="B1299" s="12"/>
      <c r="C1299" s="12" t="s">
        <v>609</v>
      </c>
      <c r="D1299" s="12"/>
      <c r="E1299" s="12"/>
      <c r="F1299" s="12"/>
      <c r="G1299" s="12"/>
      <c r="H1299" s="12"/>
      <c r="I1299" s="12"/>
      <c r="J1299" s="12"/>
      <c r="K1299" s="12"/>
      <c r="L1299" s="12"/>
    </row>
    <row r="1300" s="13" customFormat="1" spans="2:12">
      <c r="B1300" s="12"/>
      <c r="C1300" s="12" t="s">
        <v>610</v>
      </c>
      <c r="D1300" s="12"/>
      <c r="E1300" s="12"/>
      <c r="F1300" s="12"/>
      <c r="G1300" s="12"/>
      <c r="H1300" s="12"/>
      <c r="I1300" s="12"/>
      <c r="J1300" s="12"/>
      <c r="K1300" s="12"/>
      <c r="L1300" s="12"/>
    </row>
    <row r="1301" s="13" customFormat="1" spans="2:12">
      <c r="B1301" s="12"/>
      <c r="C1301" s="12" t="s">
        <v>611</v>
      </c>
      <c r="D1301" s="12"/>
      <c r="E1301" s="12"/>
      <c r="F1301" s="12"/>
      <c r="G1301" s="12"/>
      <c r="H1301" s="12"/>
      <c r="I1301" s="12"/>
      <c r="J1301" s="12"/>
      <c r="K1301" s="12"/>
      <c r="L1301" s="12"/>
    </row>
    <row r="1302" s="13" customFormat="1" spans="2:12">
      <c r="B1302" s="12"/>
      <c r="C1302" s="12" t="s">
        <v>612</v>
      </c>
      <c r="D1302" s="12"/>
      <c r="E1302" s="12"/>
      <c r="F1302" s="12"/>
      <c r="G1302" s="12"/>
      <c r="H1302" s="12"/>
      <c r="I1302" s="12"/>
      <c r="J1302" s="12"/>
      <c r="K1302" s="12"/>
      <c r="L1302" s="12"/>
    </row>
    <row r="1303" s="13" customFormat="1" spans="2:12">
      <c r="B1303" s="12"/>
      <c r="C1303" s="12" t="s">
        <v>613</v>
      </c>
      <c r="D1303" s="12"/>
      <c r="E1303" s="12"/>
      <c r="F1303" s="12"/>
      <c r="G1303" s="12"/>
      <c r="H1303" s="12"/>
      <c r="I1303" s="12"/>
      <c r="J1303" s="12"/>
      <c r="K1303" s="12"/>
      <c r="L1303" s="12"/>
    </row>
    <row r="1304" s="13" customFormat="1" spans="2:12">
      <c r="B1304" s="12"/>
      <c r="C1304" s="12" t="s">
        <v>591</v>
      </c>
      <c r="D1304" s="12"/>
      <c r="E1304" s="12"/>
      <c r="F1304" s="12"/>
      <c r="G1304" s="12"/>
      <c r="H1304" s="12"/>
      <c r="I1304" s="12"/>
      <c r="J1304" s="12"/>
      <c r="K1304" s="12"/>
      <c r="L1304" s="12"/>
    </row>
    <row r="1305" s="13" customFormat="1" spans="2:12">
      <c r="B1305" s="12"/>
      <c r="C1305" s="12" t="s">
        <v>583</v>
      </c>
      <c r="D1305" s="12"/>
      <c r="E1305" s="12"/>
      <c r="F1305" s="12"/>
      <c r="G1305" s="12"/>
      <c r="H1305" s="12"/>
      <c r="I1305" s="12"/>
      <c r="J1305" s="12"/>
      <c r="K1305" s="12"/>
      <c r="L1305" s="12"/>
    </row>
    <row r="1306" s="13" customFormat="1" spans="2:12"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</row>
    <row r="1307" s="13" customFormat="1" spans="2:12">
      <c r="B1307" s="12"/>
      <c r="C1307" s="12" t="s">
        <v>584</v>
      </c>
      <c r="D1307" s="12">
        <v>50</v>
      </c>
      <c r="E1307" s="12"/>
      <c r="F1307" s="12"/>
      <c r="G1307" s="12"/>
      <c r="H1307" s="12"/>
      <c r="I1307" s="12">
        <f>D1307</f>
        <v>50</v>
      </c>
      <c r="J1307" s="12">
        <v>10</v>
      </c>
      <c r="K1307" s="12">
        <f>I1307*J1307</f>
        <v>500</v>
      </c>
      <c r="L1307" s="12"/>
    </row>
    <row r="1308" s="13" customFormat="1" spans="2:12">
      <c r="B1308" s="12"/>
      <c r="C1308" s="12"/>
      <c r="D1308" s="12"/>
      <c r="E1308" s="12"/>
      <c r="F1308" s="12"/>
      <c r="G1308" s="12"/>
      <c r="H1308" s="22"/>
      <c r="I1308" s="22"/>
      <c r="J1308" s="22"/>
      <c r="K1308" s="22"/>
      <c r="L1308" s="22"/>
    </row>
    <row r="1309" s="13" customFormat="1" spans="2:12">
      <c r="B1309" s="12"/>
      <c r="C1309" s="12"/>
      <c r="D1309" s="12"/>
      <c r="E1309" s="12"/>
      <c r="F1309" s="12"/>
      <c r="G1309" s="12"/>
      <c r="H1309" s="12" t="s">
        <v>20</v>
      </c>
      <c r="I1309" s="12">
        <f>I1307</f>
        <v>50</v>
      </c>
      <c r="J1309" s="12">
        <f>J1307</f>
        <v>10</v>
      </c>
      <c r="K1309" s="46">
        <f>K1297+K1298+K1299+K1300+K1301+K1302+K1303+K1304+K1307</f>
        <v>500</v>
      </c>
      <c r="L1309" s="46" t="s">
        <v>21</v>
      </c>
    </row>
    <row r="1310" s="13" customFormat="1" spans="2:12"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</row>
    <row r="1311" s="13" customFormat="1" spans="2:12">
      <c r="B1311" s="12" t="s">
        <v>614</v>
      </c>
      <c r="C1311" s="20" t="s">
        <v>615</v>
      </c>
      <c r="D1311" s="12"/>
      <c r="E1311" s="12"/>
      <c r="F1311" s="12"/>
      <c r="G1311" s="12"/>
      <c r="H1311" s="12"/>
      <c r="I1311" s="12"/>
      <c r="J1311" s="12"/>
      <c r="K1311" s="12"/>
      <c r="L1311" s="12"/>
    </row>
    <row r="1312" s="13" customFormat="1" spans="2:12">
      <c r="B1312" s="12"/>
      <c r="C1312" s="12" t="s">
        <v>616</v>
      </c>
      <c r="D1312" s="12"/>
      <c r="E1312" s="12"/>
      <c r="F1312" s="12"/>
      <c r="G1312" s="12"/>
      <c r="H1312" s="12"/>
      <c r="I1312" s="12"/>
      <c r="J1312" s="12"/>
      <c r="K1312" s="12"/>
      <c r="L1312" s="12"/>
    </row>
    <row r="1313" s="13" customFormat="1" spans="2:12">
      <c r="B1313" s="12"/>
      <c r="C1313" s="12" t="s">
        <v>610</v>
      </c>
      <c r="D1313" s="12"/>
      <c r="E1313" s="12"/>
      <c r="F1313" s="12"/>
      <c r="G1313" s="12"/>
      <c r="H1313" s="12"/>
      <c r="I1313" s="12"/>
      <c r="J1313" s="12"/>
      <c r="K1313" s="12"/>
      <c r="L1313" s="12"/>
    </row>
    <row r="1314" s="13" customFormat="1" spans="2:12">
      <c r="B1314" s="12"/>
      <c r="C1314" s="12" t="s">
        <v>580</v>
      </c>
      <c r="D1314" s="12"/>
      <c r="E1314" s="12"/>
      <c r="F1314" s="12"/>
      <c r="G1314" s="12"/>
      <c r="H1314" s="12"/>
      <c r="I1314" s="12"/>
      <c r="J1314" s="12"/>
      <c r="K1314" s="12"/>
      <c r="L1314" s="12"/>
    </row>
    <row r="1315" s="13" customFormat="1" spans="2:12">
      <c r="B1315" s="12"/>
      <c r="C1315" s="12" t="s">
        <v>612</v>
      </c>
      <c r="D1315" s="12"/>
      <c r="E1315" s="12"/>
      <c r="F1315" s="12"/>
      <c r="G1315" s="12"/>
      <c r="H1315" s="12"/>
      <c r="I1315" s="12"/>
      <c r="J1315" s="12"/>
      <c r="K1315" s="12"/>
      <c r="L1315" s="12"/>
    </row>
    <row r="1316" s="13" customFormat="1" spans="2:12">
      <c r="B1316" s="12"/>
      <c r="C1316" s="12" t="s">
        <v>617</v>
      </c>
      <c r="D1316" s="12"/>
      <c r="E1316" s="12"/>
      <c r="F1316" s="12"/>
      <c r="G1316" s="12"/>
      <c r="H1316" s="12"/>
      <c r="I1316" s="12"/>
      <c r="J1316" s="12"/>
      <c r="K1316" s="12"/>
      <c r="L1316" s="12"/>
    </row>
    <row r="1317" s="13" customFormat="1" spans="2:12">
      <c r="B1317" s="12"/>
      <c r="C1317" s="12" t="s">
        <v>591</v>
      </c>
      <c r="D1317" s="12"/>
      <c r="E1317" s="12"/>
      <c r="F1317" s="12"/>
      <c r="G1317" s="12"/>
      <c r="H1317" s="12"/>
      <c r="I1317" s="12"/>
      <c r="J1317" s="12"/>
      <c r="K1317" s="12"/>
      <c r="L1317" s="12"/>
    </row>
    <row r="1318" s="13" customFormat="1" spans="2:12">
      <c r="B1318" s="12"/>
      <c r="C1318" s="12" t="s">
        <v>583</v>
      </c>
      <c r="D1318" s="12"/>
      <c r="E1318" s="12"/>
      <c r="F1318" s="12"/>
      <c r="G1318" s="12"/>
      <c r="H1318" s="12"/>
      <c r="I1318" s="12"/>
      <c r="J1318" s="12"/>
      <c r="K1318" s="12"/>
      <c r="L1318" s="12"/>
    </row>
    <row r="1319" s="13" customFormat="1" spans="2:12"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</row>
    <row r="1320" s="13" customFormat="1" spans="2:12">
      <c r="B1320" s="12"/>
      <c r="C1320" s="12" t="s">
        <v>584</v>
      </c>
      <c r="D1320" s="12">
        <v>100</v>
      </c>
      <c r="E1320" s="12"/>
      <c r="F1320" s="12"/>
      <c r="G1320" s="12"/>
      <c r="H1320" s="12"/>
      <c r="I1320" s="12">
        <f>D1320</f>
        <v>100</v>
      </c>
      <c r="J1320" s="12">
        <v>12</v>
      </c>
      <c r="K1320" s="12">
        <f>I1320*J1320</f>
        <v>1200</v>
      </c>
      <c r="L1320" s="12"/>
    </row>
    <row r="1321" s="13" customFormat="1" spans="2:12">
      <c r="B1321" s="12"/>
      <c r="C1321" s="12"/>
      <c r="D1321" s="12"/>
      <c r="E1321" s="12"/>
      <c r="F1321" s="12"/>
      <c r="G1321" s="12"/>
      <c r="H1321" s="22"/>
      <c r="I1321" s="22"/>
      <c r="J1321" s="22"/>
      <c r="K1321" s="22"/>
      <c r="L1321" s="22"/>
    </row>
    <row r="1322" s="13" customFormat="1" spans="2:12">
      <c r="B1322" s="12"/>
      <c r="C1322" s="12"/>
      <c r="D1322" s="12"/>
      <c r="E1322" s="12"/>
      <c r="F1322" s="12"/>
      <c r="G1322" s="12"/>
      <c r="H1322" s="12" t="s">
        <v>20</v>
      </c>
      <c r="I1322" s="12">
        <f>I1320</f>
        <v>100</v>
      </c>
      <c r="J1322" s="12">
        <f>J1320</f>
        <v>12</v>
      </c>
      <c r="K1322" s="46">
        <f>K1310+K1311+K1312+K1313+K1314+K1315+K1316+K1317+K1320</f>
        <v>1200</v>
      </c>
      <c r="L1322" s="46" t="s">
        <v>21</v>
      </c>
    </row>
    <row r="1323" s="13" customFormat="1" spans="2:12"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</row>
    <row r="1324" s="13" customFormat="1" spans="2:12">
      <c r="B1324" s="12" t="s">
        <v>618</v>
      </c>
      <c r="C1324" s="20" t="s">
        <v>619</v>
      </c>
      <c r="D1324" s="12"/>
      <c r="E1324" s="12"/>
      <c r="F1324" s="12"/>
      <c r="G1324" s="12"/>
      <c r="H1324" s="12"/>
      <c r="I1324" s="12"/>
      <c r="J1324" s="12"/>
      <c r="K1324" s="12"/>
      <c r="L1324" s="12"/>
    </row>
    <row r="1325" s="13" customFormat="1" spans="2:12">
      <c r="B1325" s="12"/>
      <c r="C1325" s="12" t="s">
        <v>620</v>
      </c>
      <c r="D1325" s="12"/>
      <c r="E1325" s="12"/>
      <c r="F1325" s="12"/>
      <c r="G1325" s="12"/>
      <c r="H1325" s="12"/>
      <c r="I1325" s="12"/>
      <c r="J1325" s="12"/>
      <c r="K1325" s="12"/>
      <c r="L1325" s="12"/>
    </row>
    <row r="1326" s="13" customFormat="1" spans="2:12">
      <c r="B1326" s="12"/>
      <c r="C1326" s="12" t="s">
        <v>610</v>
      </c>
      <c r="D1326" s="12"/>
      <c r="E1326" s="12"/>
      <c r="F1326" s="12"/>
      <c r="G1326" s="12"/>
      <c r="H1326" s="12"/>
      <c r="I1326" s="12"/>
      <c r="J1326" s="12"/>
      <c r="K1326" s="12"/>
      <c r="L1326" s="12"/>
    </row>
    <row r="1327" s="13" customFormat="1" spans="2:12">
      <c r="B1327" s="12"/>
      <c r="C1327" s="12" t="s">
        <v>580</v>
      </c>
      <c r="D1327" s="12"/>
      <c r="E1327" s="12"/>
      <c r="F1327" s="12"/>
      <c r="G1327" s="12"/>
      <c r="H1327" s="12"/>
      <c r="I1327" s="12"/>
      <c r="J1327" s="12"/>
      <c r="K1327" s="12"/>
      <c r="L1327" s="12"/>
    </row>
    <row r="1328" s="13" customFormat="1" spans="2:12">
      <c r="B1328" s="12"/>
      <c r="C1328" s="12" t="s">
        <v>612</v>
      </c>
      <c r="D1328" s="12"/>
      <c r="E1328" s="12"/>
      <c r="F1328" s="12"/>
      <c r="G1328" s="12"/>
      <c r="H1328" s="12"/>
      <c r="I1328" s="12"/>
      <c r="J1328" s="12"/>
      <c r="K1328" s="12"/>
      <c r="L1328" s="12"/>
    </row>
    <row r="1329" s="13" customFormat="1" spans="2:12">
      <c r="B1329" s="12"/>
      <c r="C1329" s="12" t="s">
        <v>621</v>
      </c>
      <c r="D1329" s="12"/>
      <c r="E1329" s="12"/>
      <c r="F1329" s="12"/>
      <c r="G1329" s="12"/>
      <c r="H1329" s="12"/>
      <c r="I1329" s="12"/>
      <c r="J1329" s="12"/>
      <c r="K1329" s="12"/>
      <c r="L1329" s="12"/>
    </row>
    <row r="1330" s="13" customFormat="1" spans="2:12">
      <c r="B1330" s="12"/>
      <c r="C1330" s="12" t="s">
        <v>591</v>
      </c>
      <c r="D1330" s="12"/>
      <c r="E1330" s="12"/>
      <c r="F1330" s="12"/>
      <c r="G1330" s="12"/>
      <c r="H1330" s="12"/>
      <c r="I1330" s="12"/>
      <c r="J1330" s="12"/>
      <c r="K1330" s="12"/>
      <c r="L1330" s="12"/>
    </row>
    <row r="1331" s="13" customFormat="1" spans="2:12">
      <c r="B1331" s="12"/>
      <c r="C1331" s="12" t="s">
        <v>583</v>
      </c>
      <c r="D1331" s="12"/>
      <c r="E1331" s="12"/>
      <c r="F1331" s="12"/>
      <c r="G1331" s="12"/>
      <c r="H1331" s="12"/>
      <c r="I1331" s="12"/>
      <c r="J1331" s="12"/>
      <c r="K1331" s="12"/>
      <c r="L1331" s="12"/>
    </row>
    <row r="1332" s="13" customFormat="1" spans="2:12"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</row>
    <row r="1333" s="13" customFormat="1" spans="2:12">
      <c r="B1333" s="12"/>
      <c r="C1333" s="12" t="s">
        <v>584</v>
      </c>
      <c r="D1333" s="12">
        <v>80</v>
      </c>
      <c r="E1333" s="12"/>
      <c r="F1333" s="12"/>
      <c r="G1333" s="12"/>
      <c r="H1333" s="12"/>
      <c r="I1333" s="12">
        <f>D1333</f>
        <v>80</v>
      </c>
      <c r="J1333" s="12">
        <v>30</v>
      </c>
      <c r="K1333" s="12">
        <f>I1333*J1333</f>
        <v>2400</v>
      </c>
      <c r="L1333" s="12"/>
    </row>
    <row r="1334" s="13" customFormat="1" spans="2:12">
      <c r="B1334" s="12"/>
      <c r="C1334" s="12"/>
      <c r="D1334" s="12"/>
      <c r="E1334" s="12"/>
      <c r="F1334" s="12"/>
      <c r="G1334" s="12"/>
      <c r="H1334" s="22"/>
      <c r="I1334" s="22"/>
      <c r="J1334" s="22"/>
      <c r="K1334" s="22"/>
      <c r="L1334" s="22"/>
    </row>
    <row r="1335" s="13" customFormat="1" spans="2:12">
      <c r="B1335" s="12"/>
      <c r="C1335" s="12"/>
      <c r="D1335" s="12"/>
      <c r="E1335" s="12"/>
      <c r="F1335" s="12"/>
      <c r="G1335" s="12"/>
      <c r="H1335" s="12" t="s">
        <v>20</v>
      </c>
      <c r="I1335" s="12">
        <f>I1333</f>
        <v>80</v>
      </c>
      <c r="J1335" s="12">
        <f>J1333</f>
        <v>30</v>
      </c>
      <c r="K1335" s="46">
        <f>K1323+K1324+K1325+K1326+K1327+K1328+K1329+K1330+K1333</f>
        <v>2400</v>
      </c>
      <c r="L1335" s="46" t="s">
        <v>21</v>
      </c>
    </row>
    <row r="1336" s="13" customFormat="1" spans="2:12"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</row>
    <row r="1337" s="13" customFormat="1" spans="2:12">
      <c r="B1337" s="12" t="s">
        <v>622</v>
      </c>
      <c r="C1337" s="20" t="s">
        <v>623</v>
      </c>
      <c r="D1337" s="12"/>
      <c r="E1337" s="12"/>
      <c r="F1337" s="12"/>
      <c r="G1337" s="12"/>
      <c r="H1337" s="12"/>
      <c r="I1337" s="12"/>
      <c r="J1337" s="12"/>
      <c r="K1337" s="12"/>
      <c r="L1337" s="12"/>
    </row>
    <row r="1338" s="13" customFormat="1" spans="2:12">
      <c r="B1338" s="12"/>
      <c r="C1338" s="12" t="s">
        <v>624</v>
      </c>
      <c r="D1338" s="12"/>
      <c r="E1338" s="12"/>
      <c r="F1338" s="12"/>
      <c r="G1338" s="12"/>
      <c r="H1338" s="12"/>
      <c r="I1338" s="12"/>
      <c r="J1338" s="12"/>
      <c r="K1338" s="12"/>
      <c r="L1338" s="12"/>
    </row>
    <row r="1339" s="13" customFormat="1" spans="2:12">
      <c r="B1339" s="12"/>
      <c r="C1339" s="12" t="s">
        <v>610</v>
      </c>
      <c r="D1339" s="12"/>
      <c r="E1339" s="12"/>
      <c r="F1339" s="12"/>
      <c r="G1339" s="12"/>
      <c r="H1339" s="12"/>
      <c r="I1339" s="12"/>
      <c r="J1339" s="12"/>
      <c r="K1339" s="12"/>
      <c r="L1339" s="12"/>
    </row>
    <row r="1340" s="13" customFormat="1" spans="2:12">
      <c r="B1340" s="12"/>
      <c r="C1340" s="12" t="s">
        <v>580</v>
      </c>
      <c r="D1340" s="12"/>
      <c r="E1340" s="12"/>
      <c r="F1340" s="12"/>
      <c r="G1340" s="12"/>
      <c r="H1340" s="12"/>
      <c r="I1340" s="12"/>
      <c r="J1340" s="12"/>
      <c r="K1340" s="12"/>
      <c r="L1340" s="12"/>
    </row>
    <row r="1341" s="13" customFormat="1" spans="2:12">
      <c r="B1341" s="12"/>
      <c r="C1341" s="12" t="s">
        <v>612</v>
      </c>
      <c r="D1341" s="12"/>
      <c r="E1341" s="12"/>
      <c r="F1341" s="12"/>
      <c r="G1341" s="12"/>
      <c r="H1341" s="12"/>
      <c r="I1341" s="12"/>
      <c r="J1341" s="12"/>
      <c r="K1341" s="12"/>
      <c r="L1341" s="12"/>
    </row>
    <row r="1342" s="13" customFormat="1" spans="2:12">
      <c r="B1342" s="12"/>
      <c r="C1342" s="12" t="s">
        <v>613</v>
      </c>
      <c r="D1342" s="12"/>
      <c r="E1342" s="12"/>
      <c r="F1342" s="12"/>
      <c r="G1342" s="12"/>
      <c r="H1342" s="12"/>
      <c r="I1342" s="12"/>
      <c r="J1342" s="12"/>
      <c r="K1342" s="12"/>
      <c r="L1342" s="12"/>
    </row>
    <row r="1343" s="13" customFormat="1" spans="2:12">
      <c r="B1343" s="12"/>
      <c r="C1343" s="12" t="s">
        <v>591</v>
      </c>
      <c r="D1343" s="12"/>
      <c r="E1343" s="12"/>
      <c r="F1343" s="12"/>
      <c r="G1343" s="12"/>
      <c r="H1343" s="12"/>
      <c r="I1343" s="12"/>
      <c r="J1343" s="12"/>
      <c r="K1343" s="12"/>
      <c r="L1343" s="12"/>
    </row>
    <row r="1344" s="13" customFormat="1" spans="2:12">
      <c r="B1344" s="12"/>
      <c r="C1344" s="12" t="s">
        <v>625</v>
      </c>
      <c r="D1344" s="12"/>
      <c r="E1344" s="12"/>
      <c r="F1344" s="12"/>
      <c r="G1344" s="12"/>
      <c r="H1344" s="12"/>
      <c r="I1344" s="12"/>
      <c r="J1344" s="12"/>
      <c r="K1344" s="12"/>
      <c r="L1344" s="12"/>
    </row>
    <row r="1345" s="13" customFormat="1" spans="2:12"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</row>
    <row r="1346" s="13" customFormat="1" spans="2:12">
      <c r="B1346" s="12"/>
      <c r="C1346" s="12" t="s">
        <v>584</v>
      </c>
      <c r="D1346" s="12">
        <v>20</v>
      </c>
      <c r="E1346" s="12"/>
      <c r="F1346" s="12"/>
      <c r="G1346" s="12"/>
      <c r="H1346" s="12"/>
      <c r="I1346" s="12">
        <f>D1346</f>
        <v>20</v>
      </c>
      <c r="J1346" s="12">
        <v>80</v>
      </c>
      <c r="K1346" s="12">
        <f>I1346*J1346</f>
        <v>1600</v>
      </c>
      <c r="L1346" s="12"/>
    </row>
    <row r="1347" s="13" customFormat="1" spans="2:12">
      <c r="B1347" s="12"/>
      <c r="C1347" s="12" t="s">
        <v>626</v>
      </c>
      <c r="D1347" s="12"/>
      <c r="E1347" s="12"/>
      <c r="F1347" s="12"/>
      <c r="G1347" s="12"/>
      <c r="H1347" s="22"/>
      <c r="I1347" s="22"/>
      <c r="J1347" s="22"/>
      <c r="K1347" s="22"/>
      <c r="L1347" s="22"/>
    </row>
    <row r="1348" s="13" customFormat="1" spans="2:12">
      <c r="B1348" s="12"/>
      <c r="C1348" s="12"/>
      <c r="D1348" s="12"/>
      <c r="E1348" s="12"/>
      <c r="F1348" s="12"/>
      <c r="G1348" s="12"/>
      <c r="H1348" s="12" t="s">
        <v>20</v>
      </c>
      <c r="I1348" s="12">
        <f>I1346</f>
        <v>20</v>
      </c>
      <c r="J1348" s="12">
        <f>J1346</f>
        <v>80</v>
      </c>
      <c r="K1348" s="46">
        <f>K1336+K1337+K1338+K1339+K1340+K1341+K1342+K1343+K1346</f>
        <v>1600</v>
      </c>
      <c r="L1348" s="46" t="s">
        <v>21</v>
      </c>
    </row>
    <row r="1349" s="13" customFormat="1" spans="2:12"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</row>
    <row r="1350" s="13" customFormat="1" spans="2:12">
      <c r="B1350" s="12" t="s">
        <v>627</v>
      </c>
      <c r="C1350" s="20" t="s">
        <v>628</v>
      </c>
      <c r="D1350" s="12"/>
      <c r="E1350" s="12"/>
      <c r="F1350" s="12"/>
      <c r="G1350" s="12"/>
      <c r="H1350" s="12"/>
      <c r="I1350" s="12"/>
      <c r="J1350" s="12"/>
      <c r="K1350" s="12"/>
      <c r="L1350" s="12"/>
    </row>
    <row r="1351" s="13" customFormat="1" spans="2:12">
      <c r="B1351" s="12"/>
      <c r="C1351" s="20" t="s">
        <v>629</v>
      </c>
      <c r="D1351" s="12"/>
      <c r="E1351" s="12"/>
      <c r="F1351" s="12"/>
      <c r="G1351" s="12"/>
      <c r="H1351" s="12"/>
      <c r="I1351" s="12"/>
      <c r="J1351" s="12"/>
      <c r="K1351" s="12"/>
      <c r="L1351" s="12"/>
    </row>
    <row r="1352" s="13" customFormat="1" spans="2:12">
      <c r="B1352" s="12"/>
      <c r="C1352" s="12" t="s">
        <v>630</v>
      </c>
      <c r="D1352" s="12"/>
      <c r="E1352" s="12"/>
      <c r="F1352" s="12"/>
      <c r="G1352" s="12"/>
      <c r="H1352" s="12"/>
      <c r="I1352" s="12"/>
      <c r="J1352" s="12"/>
      <c r="K1352" s="12"/>
      <c r="L1352" s="12"/>
    </row>
    <row r="1353" s="13" customFormat="1" spans="2:12">
      <c r="B1353" s="12"/>
      <c r="C1353" s="12" t="s">
        <v>631</v>
      </c>
      <c r="D1353" s="12"/>
      <c r="E1353" s="12"/>
      <c r="F1353" s="12"/>
      <c r="G1353" s="12"/>
      <c r="H1353" s="12"/>
      <c r="I1353" s="12"/>
      <c r="J1353" s="12"/>
      <c r="K1353" s="12"/>
      <c r="L1353" s="12"/>
    </row>
    <row r="1354" s="13" customFormat="1" spans="2:12">
      <c r="B1354" s="12"/>
      <c r="C1354" s="12" t="s">
        <v>632</v>
      </c>
      <c r="D1354" s="12"/>
      <c r="E1354" s="12"/>
      <c r="F1354" s="12"/>
      <c r="G1354" s="12"/>
      <c r="H1354" s="12"/>
      <c r="I1354" s="12"/>
      <c r="J1354" s="12"/>
      <c r="K1354" s="12"/>
      <c r="L1354" s="12"/>
    </row>
    <row r="1355" s="13" customFormat="1" spans="2:12">
      <c r="B1355" s="12"/>
      <c r="C1355" s="12" t="s">
        <v>633</v>
      </c>
      <c r="D1355" s="12"/>
      <c r="E1355" s="12"/>
      <c r="F1355" s="12"/>
      <c r="G1355" s="12"/>
      <c r="H1355" s="12"/>
      <c r="I1355" s="12"/>
      <c r="J1355" s="12"/>
      <c r="K1355" s="12"/>
      <c r="L1355" s="12"/>
    </row>
    <row r="1356" s="13" customFormat="1" spans="2:12">
      <c r="B1356" s="12"/>
      <c r="C1356" s="12" t="s">
        <v>634</v>
      </c>
      <c r="D1356" s="12"/>
      <c r="E1356" s="12"/>
      <c r="F1356" s="12"/>
      <c r="G1356" s="12"/>
      <c r="H1356" s="12"/>
      <c r="I1356" s="12"/>
      <c r="J1356" s="12"/>
      <c r="K1356" s="12"/>
      <c r="L1356" s="12"/>
    </row>
    <row r="1357" s="13" customFormat="1" spans="2:12">
      <c r="B1357" s="12"/>
      <c r="C1357" s="12" t="s">
        <v>591</v>
      </c>
      <c r="D1357" s="12"/>
      <c r="E1357" s="12"/>
      <c r="F1357" s="12"/>
      <c r="G1357" s="12"/>
      <c r="H1357" s="12"/>
      <c r="I1357" s="12"/>
      <c r="J1357" s="12"/>
      <c r="K1357" s="12"/>
      <c r="L1357" s="12"/>
    </row>
    <row r="1358" s="13" customFormat="1" spans="2:12"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</row>
    <row r="1359" s="13" customFormat="1" spans="3:11">
      <c r="C1359" s="12" t="s">
        <v>635</v>
      </c>
      <c r="D1359" s="12">
        <v>7</v>
      </c>
      <c r="J1359" s="12">
        <v>160</v>
      </c>
      <c r="K1359" s="12">
        <f t="shared" ref="K1359:K1382" si="46">D1359*J1359</f>
        <v>1120</v>
      </c>
    </row>
    <row r="1360" s="13" customFormat="1" spans="3:11">
      <c r="C1360" s="12" t="s">
        <v>636</v>
      </c>
      <c r="D1360" s="12">
        <v>6</v>
      </c>
      <c r="J1360" s="12">
        <v>160</v>
      </c>
      <c r="K1360" s="12">
        <f t="shared" si="46"/>
        <v>960</v>
      </c>
    </row>
    <row r="1361" s="13" customFormat="1" spans="3:11">
      <c r="C1361" s="12" t="s">
        <v>637</v>
      </c>
      <c r="D1361" s="12">
        <v>8</v>
      </c>
      <c r="J1361" s="12">
        <v>160</v>
      </c>
      <c r="K1361" s="12">
        <f t="shared" si="46"/>
        <v>1280</v>
      </c>
    </row>
    <row r="1362" s="13" customFormat="1" spans="3:11">
      <c r="C1362" s="12" t="s">
        <v>638</v>
      </c>
      <c r="D1362" s="12">
        <v>7</v>
      </c>
      <c r="J1362" s="12">
        <v>160</v>
      </c>
      <c r="K1362" s="12">
        <f t="shared" si="46"/>
        <v>1120</v>
      </c>
    </row>
    <row r="1363" s="13" customFormat="1" spans="3:11">
      <c r="C1363" s="12" t="s">
        <v>639</v>
      </c>
      <c r="D1363" s="12">
        <v>14</v>
      </c>
      <c r="J1363" s="12">
        <v>160</v>
      </c>
      <c r="K1363" s="12">
        <f t="shared" si="46"/>
        <v>2240</v>
      </c>
    </row>
    <row r="1364" s="13" customFormat="1" spans="3:11">
      <c r="C1364" s="12" t="s">
        <v>640</v>
      </c>
      <c r="D1364" s="12">
        <v>8</v>
      </c>
      <c r="J1364" s="12">
        <v>160</v>
      </c>
      <c r="K1364" s="12">
        <f t="shared" si="46"/>
        <v>1280</v>
      </c>
    </row>
    <row r="1365" s="13" customFormat="1" spans="3:11">
      <c r="C1365" s="12" t="s">
        <v>641</v>
      </c>
      <c r="D1365" s="12">
        <v>2</v>
      </c>
      <c r="J1365" s="12">
        <v>160</v>
      </c>
      <c r="K1365" s="12">
        <f t="shared" si="46"/>
        <v>320</v>
      </c>
    </row>
    <row r="1366" s="13" customFormat="1" spans="3:11">
      <c r="C1366" s="12" t="s">
        <v>642</v>
      </c>
      <c r="D1366" s="12">
        <v>20</v>
      </c>
      <c r="J1366" s="12">
        <v>160</v>
      </c>
      <c r="K1366" s="12">
        <f t="shared" si="46"/>
        <v>3200</v>
      </c>
    </row>
    <row r="1367" s="13" customFormat="1" spans="3:11">
      <c r="C1367" s="12" t="s">
        <v>643</v>
      </c>
      <c r="D1367" s="12">
        <v>3</v>
      </c>
      <c r="J1367" s="12">
        <v>160</v>
      </c>
      <c r="K1367" s="12">
        <f t="shared" si="46"/>
        <v>480</v>
      </c>
    </row>
    <row r="1368" s="13" customFormat="1" spans="3:11">
      <c r="C1368" s="12" t="s">
        <v>644</v>
      </c>
      <c r="D1368" s="12">
        <v>2</v>
      </c>
      <c r="J1368" s="12">
        <v>160</v>
      </c>
      <c r="K1368" s="12">
        <f t="shared" si="46"/>
        <v>320</v>
      </c>
    </row>
    <row r="1369" s="13" customFormat="1" spans="3:11">
      <c r="C1369" s="12" t="s">
        <v>645</v>
      </c>
      <c r="D1369" s="12">
        <v>3</v>
      </c>
      <c r="J1369" s="12">
        <v>160</v>
      </c>
      <c r="K1369" s="12">
        <f t="shared" si="46"/>
        <v>480</v>
      </c>
    </row>
    <row r="1370" s="13" customFormat="1" spans="3:11">
      <c r="C1370" s="12" t="s">
        <v>646</v>
      </c>
      <c r="D1370" s="12">
        <v>1</v>
      </c>
      <c r="J1370" s="12">
        <v>160</v>
      </c>
      <c r="K1370" s="12">
        <f t="shared" si="46"/>
        <v>160</v>
      </c>
    </row>
    <row r="1371" s="13" customFormat="1" spans="3:11">
      <c r="C1371" s="12" t="s">
        <v>647</v>
      </c>
      <c r="D1371" s="12">
        <v>3</v>
      </c>
      <c r="J1371" s="12">
        <v>160</v>
      </c>
      <c r="K1371" s="12">
        <f t="shared" si="46"/>
        <v>480</v>
      </c>
    </row>
    <row r="1372" s="13" customFormat="1" spans="3:11">
      <c r="C1372" s="12" t="s">
        <v>648</v>
      </c>
      <c r="D1372" s="12">
        <v>6</v>
      </c>
      <c r="J1372" s="12">
        <v>160</v>
      </c>
      <c r="K1372" s="12">
        <f t="shared" si="46"/>
        <v>960</v>
      </c>
    </row>
    <row r="1373" s="13" customFormat="1" spans="3:11">
      <c r="C1373" s="12" t="s">
        <v>649</v>
      </c>
      <c r="D1373" s="12">
        <v>1</v>
      </c>
      <c r="J1373" s="12">
        <v>160</v>
      </c>
      <c r="K1373" s="12">
        <f t="shared" si="46"/>
        <v>160</v>
      </c>
    </row>
    <row r="1374" s="13" customFormat="1" spans="3:11">
      <c r="C1374" s="12" t="s">
        <v>650</v>
      </c>
      <c r="D1374" s="12">
        <v>4</v>
      </c>
      <c r="J1374" s="12">
        <v>160</v>
      </c>
      <c r="K1374" s="12">
        <f t="shared" si="46"/>
        <v>640</v>
      </c>
    </row>
    <row r="1375" s="13" customFormat="1" spans="3:11">
      <c r="C1375" s="12" t="s">
        <v>651</v>
      </c>
      <c r="D1375" s="12">
        <v>1</v>
      </c>
      <c r="J1375" s="12">
        <v>160</v>
      </c>
      <c r="K1375" s="12">
        <f t="shared" si="46"/>
        <v>160</v>
      </c>
    </row>
    <row r="1376" s="13" customFormat="1" spans="3:11">
      <c r="C1376" s="12" t="s">
        <v>652</v>
      </c>
      <c r="D1376" s="12">
        <v>5</v>
      </c>
      <c r="J1376" s="12">
        <v>160</v>
      </c>
      <c r="K1376" s="12">
        <f t="shared" si="46"/>
        <v>800</v>
      </c>
    </row>
    <row r="1377" s="13" customFormat="1" spans="3:11">
      <c r="C1377" s="12" t="s">
        <v>653</v>
      </c>
      <c r="D1377" s="12">
        <v>4</v>
      </c>
      <c r="J1377" s="12">
        <v>160</v>
      </c>
      <c r="K1377" s="12">
        <f t="shared" si="46"/>
        <v>640</v>
      </c>
    </row>
    <row r="1378" s="13" customFormat="1" spans="3:11">
      <c r="C1378" s="12" t="s">
        <v>654</v>
      </c>
      <c r="D1378" s="12">
        <v>3</v>
      </c>
      <c r="J1378" s="12">
        <v>160</v>
      </c>
      <c r="K1378" s="12">
        <f t="shared" si="46"/>
        <v>480</v>
      </c>
    </row>
    <row r="1379" s="13" customFormat="1" spans="3:11">
      <c r="C1379" s="12" t="s">
        <v>655</v>
      </c>
      <c r="D1379" s="12">
        <v>3</v>
      </c>
      <c r="J1379" s="12">
        <v>160</v>
      </c>
      <c r="K1379" s="12">
        <f t="shared" si="46"/>
        <v>480</v>
      </c>
    </row>
    <row r="1380" s="13" customFormat="1" spans="3:11">
      <c r="C1380" s="12" t="s">
        <v>656</v>
      </c>
      <c r="D1380" s="12">
        <v>4</v>
      </c>
      <c r="J1380" s="12">
        <v>160</v>
      </c>
      <c r="K1380" s="12">
        <f t="shared" si="46"/>
        <v>640</v>
      </c>
    </row>
    <row r="1381" s="13" customFormat="1" spans="3:11">
      <c r="C1381" s="12" t="s">
        <v>657</v>
      </c>
      <c r="D1381" s="12">
        <v>4</v>
      </c>
      <c r="J1381" s="12">
        <v>160</v>
      </c>
      <c r="K1381" s="12">
        <f t="shared" si="46"/>
        <v>640</v>
      </c>
    </row>
    <row r="1382" s="13" customFormat="1" spans="3:11">
      <c r="C1382" s="12" t="s">
        <v>658</v>
      </c>
      <c r="D1382" s="12">
        <v>10</v>
      </c>
      <c r="J1382" s="12">
        <v>160</v>
      </c>
      <c r="K1382" s="12">
        <f t="shared" si="46"/>
        <v>1600</v>
      </c>
    </row>
    <row r="1383" s="13" customFormat="1" spans="8:12">
      <c r="H1383" s="31"/>
      <c r="I1383" s="31"/>
      <c r="J1383" s="31"/>
      <c r="K1383" s="31"/>
      <c r="L1383" s="31"/>
    </row>
    <row r="1384" s="13" customFormat="1" spans="8:12">
      <c r="H1384" s="12" t="s">
        <v>20</v>
      </c>
      <c r="I1384" s="12">
        <f>D1359+D1360+D1361+D1362+D1363+D1364+D1365+D1366+D1367+D1368+D1369+D1370+D1371+D1372+D1373+D1374+D1375+D1377+D1376+D1378+D1379+D1381+D1380+D1382</f>
        <v>129</v>
      </c>
      <c r="J1384" s="12">
        <f>J1359</f>
        <v>160</v>
      </c>
      <c r="K1384" s="46">
        <f>K1359+K1360+K1361+K1362+K1363+K1364+K1365+K1366+K1367+K1368+K1369+K1370+K1371+K1372+K1373+K1374+K1375+K1376+K1377+K1378+K1379+K1380+K1381+K1382</f>
        <v>20640</v>
      </c>
      <c r="L1384" s="46" t="s">
        <v>21</v>
      </c>
    </row>
    <row r="1386" s="13" customFormat="1" spans="2:9">
      <c r="B1386" s="12" t="s">
        <v>659</v>
      </c>
      <c r="C1386" s="20" t="s">
        <v>660</v>
      </c>
      <c r="D1386" s="12"/>
      <c r="E1386" s="12"/>
      <c r="F1386" s="12"/>
      <c r="G1386" s="12"/>
      <c r="H1386" s="12"/>
      <c r="I1386" s="12"/>
    </row>
    <row r="1387" s="13" customFormat="1" spans="3:9">
      <c r="C1387" s="20" t="s">
        <v>661</v>
      </c>
      <c r="D1387" s="12"/>
      <c r="E1387" s="12"/>
      <c r="F1387" s="12"/>
      <c r="G1387" s="12"/>
      <c r="H1387" s="12"/>
      <c r="I1387" s="12"/>
    </row>
    <row r="1388" s="13" customFormat="1" spans="3:12">
      <c r="C1388" s="12" t="s">
        <v>630</v>
      </c>
      <c r="D1388" s="12"/>
      <c r="E1388" s="12"/>
      <c r="F1388" s="12"/>
      <c r="G1388" s="12"/>
      <c r="H1388" s="12"/>
      <c r="I1388" s="12"/>
      <c r="J1388" s="12"/>
      <c r="K1388" s="12"/>
      <c r="L1388" s="12"/>
    </row>
    <row r="1389" s="13" customFormat="1" spans="3:12">
      <c r="C1389" s="12" t="s">
        <v>662</v>
      </c>
      <c r="D1389" s="12"/>
      <c r="E1389" s="12"/>
      <c r="F1389" s="12"/>
      <c r="G1389" s="12"/>
      <c r="H1389" s="12"/>
      <c r="I1389" s="12"/>
      <c r="J1389" s="12"/>
      <c r="K1389" s="12"/>
      <c r="L1389" s="12"/>
    </row>
    <row r="1390" s="13" customFormat="1" spans="3:12">
      <c r="C1390" s="12" t="s">
        <v>663</v>
      </c>
      <c r="D1390" s="12"/>
      <c r="E1390" s="12"/>
      <c r="F1390" s="12"/>
      <c r="G1390" s="12"/>
      <c r="H1390" s="12"/>
      <c r="I1390" s="12"/>
      <c r="J1390" s="12"/>
      <c r="K1390" s="12"/>
      <c r="L1390" s="12"/>
    </row>
    <row r="1391" s="13" customFormat="1" spans="3:12">
      <c r="C1391" s="12" t="s">
        <v>633</v>
      </c>
      <c r="D1391" s="12"/>
      <c r="E1391" s="12"/>
      <c r="F1391" s="12"/>
      <c r="G1391" s="12"/>
      <c r="H1391" s="12"/>
      <c r="I1391" s="12"/>
      <c r="J1391" s="12"/>
      <c r="K1391" s="12"/>
      <c r="L1391" s="12"/>
    </row>
    <row r="1392" s="13" customFormat="1" spans="3:12">
      <c r="C1392" s="12" t="s">
        <v>664</v>
      </c>
      <c r="D1392" s="12"/>
      <c r="E1392" s="12"/>
      <c r="F1392" s="12"/>
      <c r="G1392" s="12"/>
      <c r="H1392" s="12"/>
      <c r="I1392" s="12"/>
      <c r="J1392" s="12"/>
      <c r="K1392" s="12"/>
      <c r="L1392" s="12"/>
    </row>
    <row r="1393" s="13" customFormat="1" spans="3:12">
      <c r="C1393" s="12" t="s">
        <v>591</v>
      </c>
      <c r="D1393" s="12"/>
      <c r="E1393" s="12"/>
      <c r="F1393" s="12"/>
      <c r="G1393" s="12"/>
      <c r="H1393" s="12"/>
      <c r="I1393" s="12"/>
      <c r="J1393" s="12"/>
      <c r="K1393" s="12"/>
      <c r="L1393" s="12"/>
    </row>
    <row r="1394" s="13" customFormat="1" spans="3:9">
      <c r="C1394" s="20"/>
      <c r="D1394" s="12"/>
      <c r="E1394" s="12"/>
      <c r="F1394" s="12"/>
      <c r="G1394" s="12"/>
      <c r="H1394" s="12"/>
      <c r="I1394" s="12"/>
    </row>
    <row r="1395" s="13" customFormat="1" spans="3:11">
      <c r="C1395" s="12" t="s">
        <v>665</v>
      </c>
      <c r="D1395" s="12">
        <v>2</v>
      </c>
      <c r="E1395" s="12">
        <v>3.35</v>
      </c>
      <c r="F1395" s="12"/>
      <c r="G1395" s="12"/>
      <c r="H1395" s="12"/>
      <c r="I1395" s="12"/>
      <c r="J1395" s="12">
        <v>200</v>
      </c>
      <c r="K1395" s="12">
        <f t="shared" ref="K1395:K1398" si="47">D1395*E1395*J1395</f>
        <v>1340</v>
      </c>
    </row>
    <row r="1396" s="13" customFormat="1" spans="3:11">
      <c r="C1396" s="12" t="s">
        <v>666</v>
      </c>
      <c r="D1396" s="12">
        <v>2</v>
      </c>
      <c r="E1396" s="12">
        <v>4.53</v>
      </c>
      <c r="F1396" s="12"/>
      <c r="G1396" s="12"/>
      <c r="H1396" s="12"/>
      <c r="I1396" s="12"/>
      <c r="J1396" s="12">
        <v>200</v>
      </c>
      <c r="K1396" s="12">
        <f t="shared" si="47"/>
        <v>1812</v>
      </c>
    </row>
    <row r="1397" s="13" customFormat="1" spans="3:11">
      <c r="C1397" s="12" t="s">
        <v>667</v>
      </c>
      <c r="D1397" s="12">
        <v>2</v>
      </c>
      <c r="E1397" s="12">
        <v>5.345</v>
      </c>
      <c r="F1397" s="12"/>
      <c r="G1397" s="12"/>
      <c r="H1397" s="12"/>
      <c r="I1397" s="12"/>
      <c r="J1397" s="12">
        <v>200</v>
      </c>
      <c r="K1397" s="12">
        <f t="shared" si="47"/>
        <v>2138</v>
      </c>
    </row>
    <row r="1398" s="13" customFormat="1" spans="3:11">
      <c r="C1398" s="12" t="s">
        <v>389</v>
      </c>
      <c r="D1398" s="12">
        <v>2</v>
      </c>
      <c r="E1398" s="12">
        <v>4.4</v>
      </c>
      <c r="F1398" s="12"/>
      <c r="G1398" s="12"/>
      <c r="H1398" s="12"/>
      <c r="I1398" s="12"/>
      <c r="J1398" s="12">
        <v>200</v>
      </c>
      <c r="K1398" s="12">
        <f t="shared" si="47"/>
        <v>1760</v>
      </c>
    </row>
    <row r="1399" s="13" customFormat="1" spans="8:12">
      <c r="H1399" s="31"/>
      <c r="I1399" s="31"/>
      <c r="J1399" s="31"/>
      <c r="K1399" s="31"/>
      <c r="L1399" s="31"/>
    </row>
    <row r="1400" s="13" customFormat="1" spans="8:12">
      <c r="H1400" s="12" t="s">
        <v>20</v>
      </c>
      <c r="I1400" s="12">
        <f>2*(E1395+E1396+E1397+E1398)</f>
        <v>35.25</v>
      </c>
      <c r="J1400" s="12">
        <v>200</v>
      </c>
      <c r="K1400" s="46">
        <f>K1395+K1396+K1397+K1398</f>
        <v>7050</v>
      </c>
      <c r="L1400" s="46" t="s">
        <v>21</v>
      </c>
    </row>
    <row r="1401" s="13" customFormat="1" spans="8:12">
      <c r="H1401" s="12"/>
      <c r="I1401" s="12"/>
      <c r="J1401" s="12"/>
      <c r="K1401" s="12"/>
      <c r="L1401" s="12"/>
    </row>
    <row r="1402" s="13" customFormat="1" spans="2:12">
      <c r="B1402" s="12" t="s">
        <v>668</v>
      </c>
      <c r="C1402" s="20" t="s">
        <v>669</v>
      </c>
      <c r="H1402" s="12"/>
      <c r="I1402" s="12"/>
      <c r="J1402" s="12"/>
      <c r="K1402" s="12"/>
      <c r="L1402" s="12"/>
    </row>
    <row r="1403" s="13" customFormat="1" spans="2:12">
      <c r="B1403" s="12"/>
      <c r="C1403" s="12" t="s">
        <v>670</v>
      </c>
      <c r="H1403" s="12"/>
      <c r="I1403" s="12"/>
      <c r="J1403" s="12"/>
      <c r="K1403" s="12"/>
      <c r="L1403" s="12"/>
    </row>
    <row r="1404" s="13" customFormat="1" spans="2:12">
      <c r="B1404" s="12"/>
      <c r="C1404" s="12" t="s">
        <v>671</v>
      </c>
      <c r="H1404" s="12"/>
      <c r="I1404" s="12"/>
      <c r="J1404" s="12"/>
      <c r="K1404" s="12"/>
      <c r="L1404" s="12"/>
    </row>
    <row r="1405" s="13" customFormat="1" spans="2:12">
      <c r="B1405" s="12"/>
      <c r="C1405" s="12" t="s">
        <v>672</v>
      </c>
      <c r="H1405" s="12"/>
      <c r="I1405" s="12"/>
      <c r="J1405" s="12"/>
      <c r="K1405" s="12"/>
      <c r="L1405" s="12"/>
    </row>
    <row r="1406" s="13" customFormat="1" spans="2:12">
      <c r="B1406" s="12"/>
      <c r="C1406" s="12" t="s">
        <v>673</v>
      </c>
      <c r="H1406" s="12"/>
      <c r="I1406" s="12"/>
      <c r="J1406" s="12"/>
      <c r="K1406" s="12"/>
      <c r="L1406" s="12"/>
    </row>
    <row r="1407" s="13" customFormat="1" spans="2:12">
      <c r="B1407" s="12"/>
      <c r="C1407" s="12" t="s">
        <v>674</v>
      </c>
      <c r="H1407" s="12"/>
      <c r="I1407" s="12"/>
      <c r="J1407" s="12"/>
      <c r="K1407" s="12"/>
      <c r="L1407" s="12"/>
    </row>
    <row r="1408" s="13" customFormat="1" spans="2:12">
      <c r="B1408" s="12"/>
      <c r="C1408" s="12" t="s">
        <v>675</v>
      </c>
      <c r="H1408" s="12"/>
      <c r="I1408" s="12"/>
      <c r="J1408" s="12"/>
      <c r="K1408" s="12"/>
      <c r="L1408" s="12"/>
    </row>
    <row r="1409" s="13" customFormat="1" spans="2:12">
      <c r="B1409" s="12"/>
      <c r="C1409" s="12" t="s">
        <v>591</v>
      </c>
      <c r="H1409" s="12"/>
      <c r="I1409" s="12"/>
      <c r="J1409" s="12"/>
      <c r="K1409" s="12"/>
      <c r="L1409" s="12"/>
    </row>
    <row r="1410" s="13" customFormat="1" spans="8:12">
      <c r="H1410" s="12"/>
      <c r="I1410" s="12"/>
      <c r="J1410" s="12"/>
      <c r="K1410" s="12"/>
      <c r="L1410" s="12"/>
    </row>
    <row r="1411" s="13" customFormat="1" spans="2:11">
      <c r="B1411" s="12"/>
      <c r="C1411" s="12" t="s">
        <v>676</v>
      </c>
      <c r="D1411" s="12">
        <v>9</v>
      </c>
      <c r="E1411" s="12"/>
      <c r="F1411" s="12"/>
      <c r="G1411" s="12"/>
      <c r="H1411" s="12"/>
      <c r="I1411" s="12"/>
      <c r="J1411" s="12">
        <v>85</v>
      </c>
      <c r="K1411" s="12">
        <f>D1411*J1411</f>
        <v>765</v>
      </c>
    </row>
    <row r="1412" s="13" customFormat="1" spans="2:12">
      <c r="B1412" s="12"/>
      <c r="C1412" s="12"/>
      <c r="D1412" s="12"/>
      <c r="H1412" s="31"/>
      <c r="I1412" s="31"/>
      <c r="J1412" s="22"/>
      <c r="K1412" s="22"/>
      <c r="L1412" s="31"/>
    </row>
    <row r="1413" s="13" customFormat="1" spans="2:12">
      <c r="B1413" s="12"/>
      <c r="H1413" s="12" t="s">
        <v>20</v>
      </c>
      <c r="I1413" s="12">
        <f>D1409+D1410+D1411+D1412</f>
        <v>9</v>
      </c>
      <c r="J1413" s="12">
        <f>J1411</f>
        <v>85</v>
      </c>
      <c r="K1413" s="46">
        <f>K1409+K1410+K1411+K1412</f>
        <v>765</v>
      </c>
      <c r="L1413" s="46" t="s">
        <v>21</v>
      </c>
    </row>
    <row r="1414" s="13" customFormat="1" spans="2:12">
      <c r="B1414" s="12"/>
      <c r="H1414" s="12"/>
      <c r="I1414" s="12"/>
      <c r="J1414" s="12"/>
      <c r="K1414" s="12"/>
      <c r="L1414" s="12"/>
    </row>
    <row r="1415" s="13" customFormat="1" spans="2:12">
      <c r="B1415" s="12" t="s">
        <v>677</v>
      </c>
      <c r="C1415" s="20" t="s">
        <v>678</v>
      </c>
      <c r="H1415" s="12"/>
      <c r="I1415" s="12"/>
      <c r="J1415" s="12"/>
      <c r="K1415" s="12"/>
      <c r="L1415" s="12"/>
    </row>
    <row r="1416" s="13" customFormat="1" spans="2:12">
      <c r="B1416" s="12"/>
      <c r="C1416" s="12" t="s">
        <v>670</v>
      </c>
      <c r="H1416" s="12"/>
      <c r="I1416" s="12"/>
      <c r="J1416" s="12"/>
      <c r="K1416" s="12"/>
      <c r="L1416" s="12"/>
    </row>
    <row r="1417" s="13" customFormat="1" spans="2:12">
      <c r="B1417" s="12"/>
      <c r="C1417" s="12" t="s">
        <v>679</v>
      </c>
      <c r="H1417" s="12"/>
      <c r="I1417" s="12"/>
      <c r="J1417" s="12"/>
      <c r="K1417" s="12"/>
      <c r="L1417" s="12"/>
    </row>
    <row r="1418" s="13" customFormat="1" spans="2:12">
      <c r="B1418" s="12"/>
      <c r="C1418" s="12" t="s">
        <v>680</v>
      </c>
      <c r="H1418" s="12"/>
      <c r="I1418" s="12"/>
      <c r="J1418" s="12"/>
      <c r="K1418" s="12"/>
      <c r="L1418" s="12"/>
    </row>
    <row r="1419" s="13" customFormat="1" spans="2:12">
      <c r="B1419" s="12"/>
      <c r="C1419" s="12" t="s">
        <v>681</v>
      </c>
      <c r="H1419" s="12"/>
      <c r="I1419" s="12"/>
      <c r="J1419" s="12"/>
      <c r="K1419" s="12"/>
      <c r="L1419" s="12"/>
    </row>
    <row r="1420" s="13" customFormat="1" spans="2:12">
      <c r="B1420" s="12"/>
      <c r="C1420" s="12" t="s">
        <v>674</v>
      </c>
      <c r="H1420" s="12"/>
      <c r="I1420" s="12"/>
      <c r="J1420" s="12"/>
      <c r="K1420" s="12"/>
      <c r="L1420" s="12"/>
    </row>
    <row r="1421" s="13" customFormat="1" spans="2:12">
      <c r="B1421" s="12"/>
      <c r="C1421" s="12" t="s">
        <v>675</v>
      </c>
      <c r="H1421" s="12"/>
      <c r="I1421" s="12"/>
      <c r="J1421" s="12"/>
      <c r="K1421" s="12"/>
      <c r="L1421" s="12"/>
    </row>
    <row r="1422" s="13" customFormat="1" spans="2:12">
      <c r="B1422" s="12"/>
      <c r="C1422" s="12" t="s">
        <v>591</v>
      </c>
      <c r="H1422" s="12"/>
      <c r="I1422" s="12"/>
      <c r="J1422" s="12"/>
      <c r="K1422" s="12"/>
      <c r="L1422" s="12"/>
    </row>
    <row r="1423" s="13" customFormat="1" spans="8:12">
      <c r="H1423" s="12"/>
      <c r="I1423" s="12"/>
      <c r="J1423" s="12"/>
      <c r="K1423" s="12"/>
      <c r="L1423" s="12"/>
    </row>
    <row r="1424" s="13" customFormat="1" spans="2:11">
      <c r="B1424" s="12"/>
      <c r="C1424" s="12" t="s">
        <v>682</v>
      </c>
      <c r="D1424" s="12">
        <v>13</v>
      </c>
      <c r="E1424" s="12"/>
      <c r="F1424" s="12"/>
      <c r="G1424" s="12"/>
      <c r="H1424" s="12"/>
      <c r="I1424" s="12"/>
      <c r="J1424" s="12">
        <v>200</v>
      </c>
      <c r="K1424" s="12">
        <f>D1424*J1424</f>
        <v>2600</v>
      </c>
    </row>
    <row r="1425" s="13" customFormat="1" spans="2:12">
      <c r="B1425" s="12"/>
      <c r="C1425" s="12"/>
      <c r="D1425" s="12"/>
      <c r="H1425" s="31"/>
      <c r="I1425" s="31"/>
      <c r="J1425" s="22"/>
      <c r="K1425" s="22"/>
      <c r="L1425" s="31"/>
    </row>
    <row r="1426" s="13" customFormat="1" spans="2:12">
      <c r="B1426" s="12"/>
      <c r="H1426" s="12" t="s">
        <v>20</v>
      </c>
      <c r="I1426" s="12">
        <f>D1422+D1423+D1424+D1425</f>
        <v>13</v>
      </c>
      <c r="J1426" s="12">
        <f>J1424</f>
        <v>200</v>
      </c>
      <c r="K1426" s="46">
        <f>K1422+K1423+K1424+K1425</f>
        <v>2600</v>
      </c>
      <c r="L1426" s="46" t="s">
        <v>21</v>
      </c>
    </row>
    <row r="1427" s="13" customFormat="1" spans="2:12">
      <c r="B1427" s="12"/>
      <c r="H1427" s="12"/>
      <c r="I1427" s="12"/>
      <c r="J1427" s="12"/>
      <c r="K1427" s="12"/>
      <c r="L1427" s="12"/>
    </row>
    <row r="1428" s="13" customFormat="1" spans="2:6">
      <c r="B1428" s="12" t="s">
        <v>683</v>
      </c>
      <c r="C1428" s="20" t="s">
        <v>684</v>
      </c>
      <c r="D1428" s="12"/>
      <c r="E1428" s="12"/>
      <c r="F1428" s="12"/>
    </row>
    <row r="1429" s="13" customFormat="1" spans="2:6">
      <c r="B1429" s="12"/>
      <c r="C1429" s="12" t="s">
        <v>685</v>
      </c>
      <c r="D1429" s="12"/>
      <c r="E1429" s="12"/>
      <c r="F1429" s="12"/>
    </row>
    <row r="1430" s="13" customFormat="1" spans="2:6">
      <c r="B1430" s="12"/>
      <c r="C1430" s="12" t="s">
        <v>686</v>
      </c>
      <c r="D1430" s="12"/>
      <c r="E1430" s="12"/>
      <c r="F1430" s="12"/>
    </row>
    <row r="1431" s="13" customFormat="1" spans="2:6">
      <c r="B1431" s="12"/>
      <c r="C1431" s="12" t="s">
        <v>687</v>
      </c>
      <c r="D1431" s="12"/>
      <c r="E1431" s="12"/>
      <c r="F1431" s="12"/>
    </row>
    <row r="1432" s="13" customFormat="1" spans="2:6">
      <c r="B1432" s="12"/>
      <c r="C1432" s="12" t="s">
        <v>688</v>
      </c>
      <c r="D1432" s="12"/>
      <c r="E1432" s="12"/>
      <c r="F1432" s="12"/>
    </row>
    <row r="1433" s="13" customFormat="1" spans="2:6">
      <c r="B1433" s="12"/>
      <c r="C1433" s="26" t="s">
        <v>689</v>
      </c>
      <c r="D1433" s="12"/>
      <c r="E1433" s="12"/>
      <c r="F1433" s="12"/>
    </row>
    <row r="1434" s="13" customFormat="1" spans="3:3">
      <c r="C1434" s="12" t="s">
        <v>591</v>
      </c>
    </row>
    <row r="1435" s="13" customFormat="1" spans="3:3">
      <c r="C1435" s="12"/>
    </row>
    <row r="1436" s="13" customFormat="1" spans="3:11">
      <c r="C1436" s="12" t="s">
        <v>635</v>
      </c>
      <c r="D1436" s="12">
        <v>0</v>
      </c>
      <c r="J1436" s="12">
        <v>140</v>
      </c>
      <c r="K1436" s="12">
        <f t="shared" ref="K1436:K1458" si="48">D1436*J1436</f>
        <v>0</v>
      </c>
    </row>
    <row r="1437" s="13" customFormat="1" spans="3:11">
      <c r="C1437" s="12" t="s">
        <v>636</v>
      </c>
      <c r="D1437" s="12">
        <v>1</v>
      </c>
      <c r="J1437" s="12">
        <v>140</v>
      </c>
      <c r="K1437" s="12">
        <f t="shared" si="48"/>
        <v>140</v>
      </c>
    </row>
    <row r="1438" s="13" customFormat="1" spans="3:11">
      <c r="C1438" s="12" t="s">
        <v>637</v>
      </c>
      <c r="D1438" s="12">
        <v>1</v>
      </c>
      <c r="J1438" s="12">
        <v>140</v>
      </c>
      <c r="K1438" s="12">
        <f t="shared" si="48"/>
        <v>140</v>
      </c>
    </row>
    <row r="1439" s="13" customFormat="1" spans="3:11">
      <c r="C1439" s="12" t="s">
        <v>638</v>
      </c>
      <c r="D1439" s="12">
        <v>2</v>
      </c>
      <c r="J1439" s="12">
        <v>140</v>
      </c>
      <c r="K1439" s="12">
        <f t="shared" si="48"/>
        <v>280</v>
      </c>
    </row>
    <row r="1440" s="13" customFormat="1" spans="3:11">
      <c r="C1440" s="12" t="s">
        <v>639</v>
      </c>
      <c r="D1440" s="12">
        <v>0</v>
      </c>
      <c r="J1440" s="12">
        <v>140</v>
      </c>
      <c r="K1440" s="12">
        <f t="shared" si="48"/>
        <v>0</v>
      </c>
    </row>
    <row r="1441" s="13" customFormat="1" spans="3:11">
      <c r="C1441" s="12" t="s">
        <v>640</v>
      </c>
      <c r="D1441" s="12">
        <v>1</v>
      </c>
      <c r="J1441" s="12">
        <v>140</v>
      </c>
      <c r="K1441" s="12">
        <f t="shared" si="48"/>
        <v>140</v>
      </c>
    </row>
    <row r="1442" s="13" customFormat="1" spans="3:11">
      <c r="C1442" s="12" t="s">
        <v>641</v>
      </c>
      <c r="D1442" s="12">
        <v>1</v>
      </c>
      <c r="J1442" s="12">
        <v>140</v>
      </c>
      <c r="K1442" s="12">
        <f t="shared" si="48"/>
        <v>140</v>
      </c>
    </row>
    <row r="1443" s="13" customFormat="1" spans="3:11">
      <c r="C1443" s="12" t="s">
        <v>690</v>
      </c>
      <c r="D1443" s="12">
        <v>2</v>
      </c>
      <c r="J1443" s="12">
        <v>140</v>
      </c>
      <c r="K1443" s="12">
        <f t="shared" si="48"/>
        <v>280</v>
      </c>
    </row>
    <row r="1444" s="13" customFormat="1" spans="3:11">
      <c r="C1444" s="12" t="s">
        <v>643</v>
      </c>
      <c r="D1444" s="12">
        <v>2</v>
      </c>
      <c r="J1444" s="12">
        <v>140</v>
      </c>
      <c r="K1444" s="12">
        <f t="shared" si="48"/>
        <v>280</v>
      </c>
    </row>
    <row r="1445" s="13" customFormat="1" spans="3:11">
      <c r="C1445" s="12" t="s">
        <v>691</v>
      </c>
      <c r="D1445" s="12">
        <v>0</v>
      </c>
      <c r="J1445" s="12">
        <v>140</v>
      </c>
      <c r="K1445" s="12">
        <f t="shared" si="48"/>
        <v>0</v>
      </c>
    </row>
    <row r="1446" s="13" customFormat="1" spans="3:11">
      <c r="C1446" s="12" t="s">
        <v>645</v>
      </c>
      <c r="D1446" s="12">
        <v>1</v>
      </c>
      <c r="J1446" s="12">
        <v>140</v>
      </c>
      <c r="K1446" s="12">
        <f t="shared" si="48"/>
        <v>140</v>
      </c>
    </row>
    <row r="1447" s="13" customFormat="1" spans="3:11">
      <c r="C1447" s="12" t="s">
        <v>646</v>
      </c>
      <c r="D1447" s="12">
        <v>0</v>
      </c>
      <c r="J1447" s="12">
        <v>140</v>
      </c>
      <c r="K1447" s="12">
        <f t="shared" si="48"/>
        <v>0</v>
      </c>
    </row>
    <row r="1448" s="13" customFormat="1" spans="3:11">
      <c r="C1448" s="12" t="s">
        <v>647</v>
      </c>
      <c r="D1448" s="12">
        <v>3</v>
      </c>
      <c r="J1448" s="12">
        <v>140</v>
      </c>
      <c r="K1448" s="12">
        <f t="shared" si="48"/>
        <v>420</v>
      </c>
    </row>
    <row r="1449" s="13" customFormat="1" spans="3:11">
      <c r="C1449" s="12" t="s">
        <v>648</v>
      </c>
      <c r="D1449" s="12">
        <v>3</v>
      </c>
      <c r="J1449" s="12">
        <v>140</v>
      </c>
      <c r="K1449" s="12">
        <f t="shared" si="48"/>
        <v>420</v>
      </c>
    </row>
    <row r="1450" s="13" customFormat="1" spans="3:11">
      <c r="C1450" s="12" t="s">
        <v>692</v>
      </c>
      <c r="D1450" s="12">
        <v>0</v>
      </c>
      <c r="J1450" s="12">
        <v>140</v>
      </c>
      <c r="K1450" s="12">
        <f t="shared" si="48"/>
        <v>0</v>
      </c>
    </row>
    <row r="1451" s="13" customFormat="1" spans="3:11">
      <c r="C1451" s="12" t="s">
        <v>650</v>
      </c>
      <c r="D1451" s="12">
        <v>1</v>
      </c>
      <c r="J1451" s="12">
        <v>140</v>
      </c>
      <c r="K1451" s="12">
        <f t="shared" si="48"/>
        <v>140</v>
      </c>
    </row>
    <row r="1452" s="13" customFormat="1" spans="3:11">
      <c r="C1452" s="12" t="s">
        <v>651</v>
      </c>
      <c r="D1452" s="12">
        <v>1</v>
      </c>
      <c r="J1452" s="12">
        <v>140</v>
      </c>
      <c r="K1452" s="12">
        <f t="shared" si="48"/>
        <v>140</v>
      </c>
    </row>
    <row r="1453" s="13" customFormat="1" spans="3:11">
      <c r="C1453" s="12" t="s">
        <v>652</v>
      </c>
      <c r="D1453" s="12">
        <v>4</v>
      </c>
      <c r="J1453" s="12">
        <v>140</v>
      </c>
      <c r="K1453" s="12">
        <f t="shared" si="48"/>
        <v>560</v>
      </c>
    </row>
    <row r="1454" s="13" customFormat="1" spans="3:11">
      <c r="C1454" s="12" t="s">
        <v>653</v>
      </c>
      <c r="D1454" s="12">
        <v>3</v>
      </c>
      <c r="J1454" s="12">
        <v>140</v>
      </c>
      <c r="K1454" s="12">
        <f t="shared" si="48"/>
        <v>420</v>
      </c>
    </row>
    <row r="1455" s="13" customFormat="1" spans="3:11">
      <c r="C1455" s="12" t="s">
        <v>654</v>
      </c>
      <c r="D1455" s="12">
        <v>1</v>
      </c>
      <c r="J1455" s="12">
        <v>140</v>
      </c>
      <c r="K1455" s="12">
        <f t="shared" si="48"/>
        <v>140</v>
      </c>
    </row>
    <row r="1456" s="13" customFormat="1" spans="3:11">
      <c r="C1456" s="12" t="s">
        <v>655</v>
      </c>
      <c r="D1456" s="12">
        <v>1</v>
      </c>
      <c r="J1456" s="12">
        <v>140</v>
      </c>
      <c r="K1456" s="12">
        <f t="shared" si="48"/>
        <v>140</v>
      </c>
    </row>
    <row r="1457" s="13" customFormat="1" spans="3:11">
      <c r="C1457" s="12" t="s">
        <v>656</v>
      </c>
      <c r="D1457" s="12">
        <v>3</v>
      </c>
      <c r="J1457" s="12">
        <v>140</v>
      </c>
      <c r="K1457" s="12">
        <f t="shared" si="48"/>
        <v>420</v>
      </c>
    </row>
    <row r="1458" s="13" customFormat="1" spans="3:11">
      <c r="C1458" s="12" t="s">
        <v>693</v>
      </c>
      <c r="D1458" s="12">
        <v>4</v>
      </c>
      <c r="J1458" s="12">
        <v>140</v>
      </c>
      <c r="K1458" s="12">
        <f t="shared" si="48"/>
        <v>560</v>
      </c>
    </row>
    <row r="1459" s="13" customFormat="1" spans="3:12">
      <c r="C1459" s="12"/>
      <c r="D1459" s="12"/>
      <c r="E1459" s="12"/>
      <c r="F1459" s="12"/>
      <c r="G1459" s="12"/>
      <c r="H1459" s="31"/>
      <c r="I1459" s="31"/>
      <c r="J1459" s="31"/>
      <c r="K1459" s="31"/>
      <c r="L1459" s="31"/>
    </row>
    <row r="1460" s="13" customFormat="1" spans="3:12">
      <c r="C1460" s="12"/>
      <c r="D1460" s="12"/>
      <c r="E1460" s="12"/>
      <c r="F1460" s="12"/>
      <c r="G1460" s="12"/>
      <c r="H1460" s="12" t="s">
        <v>20</v>
      </c>
      <c r="I1460" s="12">
        <f>SUM(D1436:D1458)</f>
        <v>35</v>
      </c>
      <c r="J1460" s="12">
        <v>140</v>
      </c>
      <c r="K1460" s="46">
        <f>I1460*J1460</f>
        <v>4900</v>
      </c>
      <c r="L1460" s="46" t="s">
        <v>21</v>
      </c>
    </row>
    <row r="1461" s="13" customFormat="1" spans="3:12"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</row>
    <row r="1462" s="13" customFormat="1" spans="2:12">
      <c r="B1462" s="12" t="s">
        <v>694</v>
      </c>
      <c r="C1462" s="20" t="s">
        <v>695</v>
      </c>
      <c r="D1462" s="12"/>
      <c r="E1462" s="12"/>
      <c r="F1462" s="12"/>
      <c r="G1462" s="12"/>
      <c r="H1462" s="12"/>
      <c r="I1462" s="12"/>
      <c r="J1462" s="12"/>
      <c r="K1462" s="12"/>
      <c r="L1462" s="12"/>
    </row>
    <row r="1463" s="13" customFormat="1" spans="3:12">
      <c r="C1463" s="12" t="s">
        <v>696</v>
      </c>
      <c r="D1463" s="12"/>
      <c r="E1463" s="12"/>
      <c r="F1463" s="12"/>
      <c r="G1463" s="12"/>
      <c r="H1463" s="12"/>
      <c r="I1463" s="12"/>
      <c r="J1463" s="12"/>
      <c r="K1463" s="12"/>
      <c r="L1463" s="12"/>
    </row>
    <row r="1464" s="13" customFormat="1" spans="3:12">
      <c r="C1464" s="12" t="s">
        <v>697</v>
      </c>
      <c r="D1464" s="12"/>
      <c r="E1464" s="12"/>
      <c r="F1464" s="12"/>
      <c r="G1464" s="12"/>
      <c r="H1464" s="12"/>
      <c r="I1464" s="12"/>
      <c r="J1464" s="12"/>
      <c r="K1464" s="12"/>
      <c r="L1464" s="12"/>
    </row>
    <row r="1465" s="13" customFormat="1" spans="2:12">
      <c r="B1465" s="12"/>
      <c r="C1465" s="12" t="s">
        <v>698</v>
      </c>
      <c r="D1465" s="12"/>
      <c r="E1465" s="12"/>
      <c r="F1465" s="12"/>
      <c r="G1465" s="12"/>
      <c r="H1465" s="12"/>
      <c r="I1465" s="12"/>
      <c r="J1465" s="12"/>
      <c r="K1465" s="12"/>
      <c r="L1465" s="12"/>
    </row>
    <row r="1466" s="13" customFormat="1" spans="2:12">
      <c r="B1466" s="12"/>
      <c r="C1466" s="12" t="s">
        <v>699</v>
      </c>
      <c r="D1466" s="12"/>
      <c r="E1466" s="12"/>
      <c r="F1466" s="12"/>
      <c r="G1466" s="12"/>
      <c r="H1466" s="12"/>
      <c r="I1466" s="12"/>
      <c r="J1466" s="12"/>
      <c r="K1466" s="12"/>
      <c r="L1466" s="12"/>
    </row>
    <row r="1467" s="13" customFormat="1" spans="2:12">
      <c r="B1467" s="12"/>
      <c r="C1467" s="12" t="s">
        <v>591</v>
      </c>
      <c r="D1467" s="12"/>
      <c r="E1467" s="12"/>
      <c r="F1467" s="12"/>
      <c r="G1467" s="12"/>
      <c r="H1467" s="12"/>
      <c r="I1467" s="12"/>
      <c r="J1467" s="12"/>
      <c r="K1467" s="12"/>
      <c r="L1467" s="12"/>
    </row>
    <row r="1468" s="13" customFormat="1" spans="2:12"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</row>
    <row r="1469" s="13" customFormat="1" spans="2:12">
      <c r="B1469" s="12"/>
      <c r="C1469" s="12" t="s">
        <v>700</v>
      </c>
      <c r="D1469" s="12">
        <v>18</v>
      </c>
      <c r="E1469" s="12"/>
      <c r="F1469" s="12"/>
      <c r="G1469" s="12"/>
      <c r="H1469" s="12"/>
      <c r="I1469" s="12">
        <f>D1469</f>
        <v>18</v>
      </c>
      <c r="J1469" s="12" t="s">
        <v>701</v>
      </c>
      <c r="K1469" s="12">
        <v>7280</v>
      </c>
      <c r="L1469" s="12"/>
    </row>
    <row r="1470" s="13" customFormat="1" spans="2:12">
      <c r="B1470" s="12"/>
      <c r="H1470" s="31"/>
      <c r="I1470" s="31"/>
      <c r="J1470" s="31"/>
      <c r="K1470" s="31"/>
      <c r="L1470" s="31"/>
    </row>
    <row r="1471" s="13" customFormat="1" spans="2:12">
      <c r="B1471" s="12"/>
      <c r="C1471" s="12"/>
      <c r="D1471" s="12"/>
      <c r="E1471" s="12"/>
      <c r="F1471" s="12"/>
      <c r="G1471" s="12"/>
      <c r="H1471" s="12" t="s">
        <v>20</v>
      </c>
      <c r="I1471" s="12">
        <f t="shared" ref="I1471:K1471" si="49">I1469</f>
        <v>18</v>
      </c>
      <c r="J1471" s="12" t="str">
        <f t="shared" si="49"/>
        <v>404.44</v>
      </c>
      <c r="K1471" s="46">
        <f t="shared" si="49"/>
        <v>7280</v>
      </c>
      <c r="L1471" s="46" t="s">
        <v>21</v>
      </c>
    </row>
    <row r="1472" s="13" customFormat="1" spans="2:12"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</row>
    <row r="1473" s="13" customFormat="1" spans="2:6">
      <c r="B1473" s="12" t="s">
        <v>702</v>
      </c>
      <c r="C1473" s="20" t="s">
        <v>703</v>
      </c>
      <c r="D1473" s="12"/>
      <c r="E1473" s="12"/>
      <c r="F1473" s="12"/>
    </row>
    <row r="1474" s="13" customFormat="1" spans="2:6">
      <c r="B1474" s="12"/>
      <c r="C1474" s="12" t="s">
        <v>704</v>
      </c>
      <c r="D1474" s="12"/>
      <c r="E1474" s="12"/>
      <c r="F1474" s="12"/>
    </row>
    <row r="1475" s="13" customFormat="1" spans="2:6">
      <c r="B1475" s="12"/>
      <c r="C1475" s="12" t="s">
        <v>705</v>
      </c>
      <c r="D1475" s="12"/>
      <c r="E1475" s="12"/>
      <c r="F1475" s="12"/>
    </row>
    <row r="1476" s="13" customFormat="1" spans="2:6">
      <c r="B1476" s="12"/>
      <c r="C1476" s="12" t="s">
        <v>706</v>
      </c>
      <c r="D1476" s="12"/>
      <c r="E1476" s="12"/>
      <c r="F1476" s="12"/>
    </row>
    <row r="1477" s="13" customFormat="1" spans="2:6">
      <c r="B1477" s="12"/>
      <c r="C1477" s="12"/>
      <c r="D1477" s="12"/>
      <c r="E1477" s="12"/>
      <c r="F1477" s="12"/>
    </row>
    <row r="1478" s="13" customFormat="1" spans="2:10">
      <c r="B1478" s="12"/>
      <c r="D1478" s="12"/>
      <c r="E1478" s="12"/>
      <c r="F1478" s="12"/>
      <c r="G1478" s="12"/>
      <c r="H1478" s="12"/>
      <c r="I1478" s="12"/>
      <c r="J1478" s="12"/>
    </row>
    <row r="1479" s="13" customFormat="1" spans="3:12">
      <c r="C1479" s="12" t="s">
        <v>707</v>
      </c>
      <c r="D1479" s="12">
        <v>24</v>
      </c>
      <c r="E1479" s="12"/>
      <c r="F1479" s="12"/>
      <c r="G1479" s="12"/>
      <c r="H1479" s="12"/>
      <c r="I1479" s="12">
        <f>D1479</f>
        <v>24</v>
      </c>
      <c r="J1479" s="12">
        <v>80</v>
      </c>
      <c r="K1479" s="12">
        <f>D1479*J1479</f>
        <v>1920</v>
      </c>
      <c r="L1479" s="12"/>
    </row>
    <row r="1480" s="13" customFormat="1" spans="2:12">
      <c r="B1480" s="12"/>
      <c r="H1480" s="31"/>
      <c r="I1480" s="31"/>
      <c r="J1480" s="31"/>
      <c r="K1480" s="31"/>
      <c r="L1480" s="31"/>
    </row>
    <row r="1481" s="13" customFormat="1" spans="2:12">
      <c r="B1481" s="12"/>
      <c r="C1481" s="12"/>
      <c r="D1481" s="12"/>
      <c r="E1481" s="12"/>
      <c r="F1481" s="12"/>
      <c r="G1481" s="12"/>
      <c r="H1481" s="12" t="s">
        <v>20</v>
      </c>
      <c r="I1481" s="12">
        <f>I1479</f>
        <v>24</v>
      </c>
      <c r="J1481" s="12">
        <v>80</v>
      </c>
      <c r="K1481" s="46">
        <f>K1479</f>
        <v>1920</v>
      </c>
      <c r="L1481" s="46" t="s">
        <v>21</v>
      </c>
    </row>
    <row r="1482" s="13" customFormat="1" spans="2:12"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</row>
    <row r="1483" s="13" customFormat="1" spans="2:12">
      <c r="B1483" s="12" t="s">
        <v>708</v>
      </c>
      <c r="C1483" s="20" t="s">
        <v>709</v>
      </c>
      <c r="D1483" s="12"/>
      <c r="E1483" s="12"/>
      <c r="F1483" s="12"/>
      <c r="G1483" s="12"/>
      <c r="H1483" s="12"/>
      <c r="I1483" s="12"/>
      <c r="J1483" s="12"/>
      <c r="K1483" s="12"/>
      <c r="L1483" s="12"/>
    </row>
    <row r="1484" s="13" customFormat="1" spans="3:11">
      <c r="C1484" s="20" t="s">
        <v>710</v>
      </c>
      <c r="D1484" s="12"/>
      <c r="E1484" s="12"/>
      <c r="F1484" s="12"/>
      <c r="G1484" s="12"/>
      <c r="H1484" s="12"/>
      <c r="I1484" s="12"/>
      <c r="J1484" s="12"/>
      <c r="K1484" s="12"/>
    </row>
    <row r="1485" s="13" customFormat="1" spans="3:11">
      <c r="C1485" s="12" t="s">
        <v>711</v>
      </c>
      <c r="D1485" s="12"/>
      <c r="E1485" s="12"/>
      <c r="F1485" s="12"/>
      <c r="G1485" s="12"/>
      <c r="H1485" s="12"/>
      <c r="I1485" s="12"/>
      <c r="J1485" s="12"/>
      <c r="K1485" s="12"/>
    </row>
    <row r="1486" s="13" customFormat="1" spans="3:11">
      <c r="C1486" s="12" t="s">
        <v>712</v>
      </c>
      <c r="D1486" s="12"/>
      <c r="E1486" s="12"/>
      <c r="F1486" s="12"/>
      <c r="G1486" s="12"/>
      <c r="H1486" s="12"/>
      <c r="I1486" s="12"/>
      <c r="J1486" s="12"/>
      <c r="K1486" s="12"/>
    </row>
    <row r="1488" s="13" customFormat="1" spans="3:11">
      <c r="C1488" s="12" t="s">
        <v>635</v>
      </c>
      <c r="D1488" s="12">
        <v>2</v>
      </c>
      <c r="J1488" s="12">
        <v>800</v>
      </c>
      <c r="K1488" s="12">
        <f t="shared" ref="K1488:K1510" si="50">D1488*J1488</f>
        <v>1600</v>
      </c>
    </row>
    <row r="1489" s="13" customFormat="1" spans="3:11">
      <c r="C1489" s="12" t="s">
        <v>636</v>
      </c>
      <c r="D1489" s="12">
        <v>2</v>
      </c>
      <c r="J1489" s="12">
        <v>800</v>
      </c>
      <c r="K1489" s="12">
        <f t="shared" si="50"/>
        <v>1600</v>
      </c>
    </row>
    <row r="1490" s="13" customFormat="1" spans="3:11">
      <c r="C1490" s="12" t="s">
        <v>637</v>
      </c>
      <c r="D1490" s="12">
        <v>1</v>
      </c>
      <c r="J1490" s="12">
        <v>800</v>
      </c>
      <c r="K1490" s="12">
        <f t="shared" si="50"/>
        <v>800</v>
      </c>
    </row>
    <row r="1491" s="13" customFormat="1" spans="3:11">
      <c r="C1491" s="12" t="s">
        <v>638</v>
      </c>
      <c r="D1491" s="12">
        <v>2</v>
      </c>
      <c r="J1491" s="12">
        <v>800</v>
      </c>
      <c r="K1491" s="12">
        <f t="shared" si="50"/>
        <v>1600</v>
      </c>
    </row>
    <row r="1492" s="13" customFormat="1" spans="3:11">
      <c r="C1492" s="12" t="s">
        <v>639</v>
      </c>
      <c r="D1492" s="12">
        <v>4</v>
      </c>
      <c r="J1492" s="12">
        <v>800</v>
      </c>
      <c r="K1492" s="12">
        <f t="shared" si="50"/>
        <v>3200</v>
      </c>
    </row>
    <row r="1493" s="13" customFormat="1" spans="3:11">
      <c r="C1493" s="12" t="s">
        <v>640</v>
      </c>
      <c r="D1493" s="12">
        <v>2</v>
      </c>
      <c r="J1493" s="12">
        <v>800</v>
      </c>
      <c r="K1493" s="12">
        <f t="shared" si="50"/>
        <v>1600</v>
      </c>
    </row>
    <row r="1494" s="13" customFormat="1" spans="3:11">
      <c r="C1494" s="12" t="s">
        <v>713</v>
      </c>
      <c r="D1494" s="12">
        <v>0</v>
      </c>
      <c r="J1494" s="12">
        <v>800</v>
      </c>
      <c r="K1494" s="12">
        <f t="shared" si="50"/>
        <v>0</v>
      </c>
    </row>
    <row r="1495" s="13" customFormat="1" spans="3:11">
      <c r="C1495" s="12" t="s">
        <v>690</v>
      </c>
      <c r="D1495" s="12">
        <v>8</v>
      </c>
      <c r="J1495" s="12">
        <v>800</v>
      </c>
      <c r="K1495" s="12">
        <f t="shared" si="50"/>
        <v>6400</v>
      </c>
    </row>
    <row r="1496" s="13" customFormat="1" spans="3:11">
      <c r="C1496" s="12" t="s">
        <v>643</v>
      </c>
      <c r="D1496" s="12">
        <v>1</v>
      </c>
      <c r="J1496" s="12">
        <v>800</v>
      </c>
      <c r="K1496" s="12">
        <f t="shared" si="50"/>
        <v>800</v>
      </c>
    </row>
    <row r="1497" s="13" customFormat="1" spans="3:11">
      <c r="C1497" s="12" t="s">
        <v>691</v>
      </c>
      <c r="D1497" s="12">
        <v>0</v>
      </c>
      <c r="J1497" s="12">
        <v>800</v>
      </c>
      <c r="K1497" s="12">
        <f t="shared" si="50"/>
        <v>0</v>
      </c>
    </row>
    <row r="1498" s="13" customFormat="1" spans="3:11">
      <c r="C1498" s="12" t="s">
        <v>645</v>
      </c>
      <c r="D1498" s="12">
        <v>1</v>
      </c>
      <c r="J1498" s="12">
        <v>800</v>
      </c>
      <c r="K1498" s="12">
        <f t="shared" si="50"/>
        <v>800</v>
      </c>
    </row>
    <row r="1499" s="13" customFormat="1" spans="3:11">
      <c r="C1499" s="12" t="s">
        <v>714</v>
      </c>
      <c r="D1499" s="12">
        <v>2</v>
      </c>
      <c r="J1499" s="12">
        <v>800</v>
      </c>
      <c r="K1499" s="12">
        <f t="shared" si="50"/>
        <v>1600</v>
      </c>
    </row>
    <row r="1500" s="13" customFormat="1" spans="3:11">
      <c r="C1500" s="12" t="s">
        <v>715</v>
      </c>
      <c r="D1500" s="12">
        <v>0</v>
      </c>
      <c r="J1500" s="12">
        <v>800</v>
      </c>
      <c r="K1500" s="12">
        <f t="shared" si="50"/>
        <v>0</v>
      </c>
    </row>
    <row r="1501" s="13" customFormat="1" spans="3:11">
      <c r="C1501" s="12" t="s">
        <v>716</v>
      </c>
      <c r="D1501" s="12">
        <v>0</v>
      </c>
      <c r="J1501" s="12">
        <v>800</v>
      </c>
      <c r="K1501" s="12">
        <f t="shared" si="50"/>
        <v>0</v>
      </c>
    </row>
    <row r="1502" s="13" customFormat="1" spans="3:11">
      <c r="C1502" s="12" t="s">
        <v>717</v>
      </c>
      <c r="D1502" s="12">
        <v>0</v>
      </c>
      <c r="J1502" s="12">
        <v>800</v>
      </c>
      <c r="K1502" s="12">
        <f t="shared" si="50"/>
        <v>0</v>
      </c>
    </row>
    <row r="1503" s="13" customFormat="1" spans="3:11">
      <c r="C1503" s="12" t="s">
        <v>718</v>
      </c>
      <c r="D1503" s="12">
        <v>0</v>
      </c>
      <c r="J1503" s="12">
        <v>800</v>
      </c>
      <c r="K1503" s="12">
        <f t="shared" si="50"/>
        <v>0</v>
      </c>
    </row>
    <row r="1504" s="13" customFormat="1" spans="3:11">
      <c r="C1504" s="12" t="s">
        <v>719</v>
      </c>
      <c r="D1504" s="12">
        <v>1</v>
      </c>
      <c r="J1504" s="12">
        <v>800</v>
      </c>
      <c r="K1504" s="12">
        <f t="shared" si="50"/>
        <v>800</v>
      </c>
    </row>
    <row r="1505" s="13" customFormat="1" spans="3:11">
      <c r="C1505" s="12" t="s">
        <v>720</v>
      </c>
      <c r="D1505" s="12">
        <v>1</v>
      </c>
      <c r="J1505" s="12">
        <v>800</v>
      </c>
      <c r="K1505" s="12">
        <f t="shared" si="50"/>
        <v>800</v>
      </c>
    </row>
    <row r="1506" s="13" customFormat="1" spans="3:11">
      <c r="C1506" s="12" t="s">
        <v>721</v>
      </c>
      <c r="D1506" s="12">
        <v>0</v>
      </c>
      <c r="J1506" s="12">
        <v>800</v>
      </c>
      <c r="K1506" s="12">
        <f t="shared" si="50"/>
        <v>0</v>
      </c>
    </row>
    <row r="1507" s="13" customFormat="1" spans="3:11">
      <c r="C1507" s="12" t="s">
        <v>722</v>
      </c>
      <c r="D1507" s="12">
        <v>0</v>
      </c>
      <c r="J1507" s="12">
        <v>800</v>
      </c>
      <c r="K1507" s="12">
        <f t="shared" si="50"/>
        <v>0</v>
      </c>
    </row>
    <row r="1508" s="13" customFormat="1" spans="3:11">
      <c r="C1508" s="12" t="s">
        <v>723</v>
      </c>
      <c r="D1508" s="12">
        <v>1</v>
      </c>
      <c r="J1508" s="12">
        <v>800</v>
      </c>
      <c r="K1508" s="12">
        <f t="shared" si="50"/>
        <v>800</v>
      </c>
    </row>
    <row r="1509" s="13" customFormat="1" spans="3:11">
      <c r="C1509" s="12" t="s">
        <v>724</v>
      </c>
      <c r="D1509" s="12">
        <v>1</v>
      </c>
      <c r="J1509" s="12">
        <v>800</v>
      </c>
      <c r="K1509" s="12">
        <f t="shared" si="50"/>
        <v>800</v>
      </c>
    </row>
    <row r="1510" s="13" customFormat="1" spans="3:11">
      <c r="C1510" s="12" t="s">
        <v>725</v>
      </c>
      <c r="D1510" s="12">
        <v>0</v>
      </c>
      <c r="J1510" s="12">
        <v>800</v>
      </c>
      <c r="K1510" s="12">
        <f t="shared" si="50"/>
        <v>0</v>
      </c>
    </row>
    <row r="1511" s="13" customFormat="1" spans="8:12">
      <c r="H1511" s="31"/>
      <c r="I1511" s="31"/>
      <c r="J1511" s="31"/>
      <c r="K1511" s="31"/>
      <c r="L1511" s="31"/>
    </row>
    <row r="1512" s="13" customFormat="1" spans="8:12">
      <c r="H1512" s="12" t="s">
        <v>20</v>
      </c>
      <c r="I1512" s="12">
        <f>D1488+D1489+D1490+D1491+D1492+D1493+D1494+D1495+D1496+D1497+D1498+D1499+D1500+D1501+D1502+D1503+D1504+D1505+D1506+D1507+D1508+D1509+D1510</f>
        <v>29</v>
      </c>
      <c r="J1512" s="12">
        <v>800</v>
      </c>
      <c r="K1512" s="46">
        <f>I1512*J1512</f>
        <v>23200</v>
      </c>
      <c r="L1512" s="46" t="s">
        <v>21</v>
      </c>
    </row>
    <row r="1513" s="13" customFormat="1" spans="8:12">
      <c r="H1513" s="12"/>
      <c r="I1513" s="12"/>
      <c r="J1513" s="12"/>
      <c r="K1513" s="12"/>
      <c r="L1513" s="12"/>
    </row>
    <row r="1514" s="13" customFormat="1" spans="2:12">
      <c r="B1514" s="12" t="s">
        <v>726</v>
      </c>
      <c r="C1514" s="20" t="s">
        <v>727</v>
      </c>
      <c r="D1514" s="12"/>
      <c r="E1514" s="12"/>
      <c r="F1514" s="12"/>
      <c r="G1514" s="12"/>
      <c r="H1514" s="12"/>
      <c r="I1514" s="12"/>
      <c r="J1514" s="12"/>
      <c r="K1514" s="12"/>
      <c r="L1514" s="12"/>
    </row>
    <row r="1515" s="13" customFormat="1" spans="2:12">
      <c r="B1515" s="12"/>
      <c r="C1515" s="12" t="s">
        <v>728</v>
      </c>
      <c r="D1515" s="12"/>
      <c r="E1515" s="12"/>
      <c r="F1515" s="12"/>
      <c r="G1515" s="12"/>
      <c r="H1515" s="12"/>
      <c r="I1515" s="12"/>
      <c r="J1515" s="12"/>
      <c r="K1515" s="12"/>
      <c r="L1515" s="12"/>
    </row>
    <row r="1516" s="13" customFormat="1" spans="2:12">
      <c r="B1516" s="12"/>
      <c r="C1516" s="12" t="s">
        <v>729</v>
      </c>
      <c r="D1516" s="12"/>
      <c r="E1516" s="12"/>
      <c r="F1516" s="12"/>
      <c r="G1516" s="12"/>
      <c r="H1516" s="12"/>
      <c r="I1516" s="12"/>
      <c r="J1516" s="12"/>
      <c r="K1516" s="12"/>
      <c r="L1516" s="12"/>
    </row>
    <row r="1517" s="13" customFormat="1" spans="2:12">
      <c r="B1517" s="12"/>
      <c r="C1517" s="12" t="s">
        <v>730</v>
      </c>
      <c r="D1517" s="12"/>
      <c r="E1517" s="12"/>
      <c r="F1517" s="12"/>
      <c r="G1517" s="12"/>
      <c r="H1517" s="12"/>
      <c r="I1517" s="12"/>
      <c r="J1517" s="12"/>
      <c r="K1517" s="12"/>
      <c r="L1517" s="12"/>
    </row>
    <row r="1518" s="13" customFormat="1" spans="2:12">
      <c r="B1518" s="12"/>
      <c r="C1518" s="12" t="s">
        <v>731</v>
      </c>
      <c r="D1518" s="12"/>
      <c r="E1518" s="12"/>
      <c r="F1518" s="12"/>
      <c r="G1518" s="12"/>
      <c r="H1518" s="12"/>
      <c r="I1518" s="12"/>
      <c r="J1518" s="12"/>
      <c r="K1518" s="12"/>
      <c r="L1518" s="12"/>
    </row>
    <row r="1519" s="13" customFormat="1" spans="2:12"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</row>
    <row r="1520" s="13" customFormat="1" spans="2:12"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</row>
    <row r="1521" s="13" customFormat="1" spans="2:12">
      <c r="B1521" s="12"/>
      <c r="C1521" s="12" t="s">
        <v>732</v>
      </c>
      <c r="D1521" s="12">
        <v>1</v>
      </c>
      <c r="E1521" s="12"/>
      <c r="F1521" s="12"/>
      <c r="G1521" s="12"/>
      <c r="H1521" s="12"/>
      <c r="I1521" s="12">
        <f t="shared" ref="I1521:I1524" si="51">D1521</f>
        <v>1</v>
      </c>
      <c r="J1521" s="12">
        <v>1200</v>
      </c>
      <c r="K1521" s="12">
        <f t="shared" ref="K1521:K1524" si="52">D1521*J1521</f>
        <v>1200</v>
      </c>
      <c r="L1521" s="12"/>
    </row>
    <row r="1522" s="13" customFormat="1" spans="2:12">
      <c r="B1522" s="12"/>
      <c r="C1522" s="12" t="s">
        <v>733</v>
      </c>
      <c r="D1522" s="12">
        <v>1</v>
      </c>
      <c r="E1522" s="12"/>
      <c r="F1522" s="12"/>
      <c r="G1522" s="12"/>
      <c r="H1522" s="12"/>
      <c r="I1522" s="12">
        <f t="shared" si="51"/>
        <v>1</v>
      </c>
      <c r="J1522" s="12">
        <v>1200</v>
      </c>
      <c r="K1522" s="12">
        <f t="shared" si="52"/>
        <v>1200</v>
      </c>
      <c r="L1522" s="12"/>
    </row>
    <row r="1523" s="13" customFormat="1" spans="2:12">
      <c r="B1523" s="12"/>
      <c r="C1523" s="12" t="s">
        <v>63</v>
      </c>
      <c r="D1523" s="12">
        <v>1</v>
      </c>
      <c r="E1523" s="12"/>
      <c r="F1523" s="12"/>
      <c r="G1523" s="12"/>
      <c r="H1523" s="12"/>
      <c r="I1523" s="12">
        <f t="shared" si="51"/>
        <v>1</v>
      </c>
      <c r="J1523" s="12">
        <v>1200</v>
      </c>
      <c r="K1523" s="12">
        <f t="shared" si="52"/>
        <v>1200</v>
      </c>
      <c r="L1523" s="12"/>
    </row>
    <row r="1524" s="13" customFormat="1" spans="2:12">
      <c r="B1524" s="12"/>
      <c r="C1524" s="12" t="s">
        <v>734</v>
      </c>
      <c r="D1524" s="12">
        <v>1</v>
      </c>
      <c r="E1524" s="12"/>
      <c r="F1524" s="12"/>
      <c r="G1524" s="12"/>
      <c r="H1524" s="12"/>
      <c r="I1524" s="12">
        <f t="shared" si="51"/>
        <v>1</v>
      </c>
      <c r="J1524" s="12">
        <v>1200</v>
      </c>
      <c r="K1524" s="12">
        <f t="shared" si="52"/>
        <v>1200</v>
      </c>
      <c r="L1524" s="12"/>
    </row>
    <row r="1525" s="13" customFormat="1" spans="2:12">
      <c r="B1525" s="12"/>
      <c r="C1525" s="12"/>
      <c r="H1525" s="31"/>
      <c r="I1525" s="31"/>
      <c r="J1525" s="31"/>
      <c r="K1525" s="31"/>
      <c r="L1525" s="31"/>
    </row>
    <row r="1526" s="13" customFormat="1" spans="2:12">
      <c r="B1526" s="12"/>
      <c r="C1526" s="12"/>
      <c r="D1526" s="12"/>
      <c r="E1526" s="12"/>
      <c r="F1526" s="12"/>
      <c r="G1526" s="12"/>
      <c r="H1526" s="12" t="s">
        <v>20</v>
      </c>
      <c r="I1526" s="12">
        <f>I1524</f>
        <v>1</v>
      </c>
      <c r="J1526" s="12">
        <f>J1524</f>
        <v>1200</v>
      </c>
      <c r="K1526" s="46">
        <f>K1521+K1522+K1523+K1524</f>
        <v>4800</v>
      </c>
      <c r="L1526" s="46" t="s">
        <v>21</v>
      </c>
    </row>
    <row r="1527" s="13" customFormat="1" spans="2:12"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</row>
    <row r="1528" s="13" customFormat="1" spans="2:12">
      <c r="B1528" s="33"/>
      <c r="C1528" s="28" t="s">
        <v>735</v>
      </c>
      <c r="D1528" s="28"/>
      <c r="E1528" s="28"/>
      <c r="F1528" s="28"/>
      <c r="G1528" s="33"/>
      <c r="H1528" s="33"/>
      <c r="I1528" s="33"/>
      <c r="J1528" s="33"/>
      <c r="K1528" s="28">
        <f>K1228+K1244+K1257+K1269+K1282+K1296+K1309+K1322+K1335+K1348+K1384+K1400+K1413+K1426+K1460+K1481+K1512+K1526</f>
        <v>133775</v>
      </c>
      <c r="L1528" s="28" t="s">
        <v>21</v>
      </c>
    </row>
    <row r="1530" s="13" customFormat="1" spans="2:11">
      <c r="B1530" s="12" t="s">
        <v>1</v>
      </c>
      <c r="C1530" s="12" t="s">
        <v>2</v>
      </c>
      <c r="D1530" s="12" t="s">
        <v>3</v>
      </c>
      <c r="E1530" s="12" t="s">
        <v>4</v>
      </c>
      <c r="F1530" s="12" t="s">
        <v>5</v>
      </c>
      <c r="G1530" s="12" t="s">
        <v>6</v>
      </c>
      <c r="H1530" s="12" t="s">
        <v>7</v>
      </c>
      <c r="I1530" s="12" t="s">
        <v>3</v>
      </c>
      <c r="J1530" s="12" t="s">
        <v>8</v>
      </c>
      <c r="K1530" s="12" t="s">
        <v>736</v>
      </c>
    </row>
    <row r="1531" s="13" customFormat="1" spans="2:11">
      <c r="B1531" s="12"/>
      <c r="C1531" s="12"/>
      <c r="D1531" s="12"/>
      <c r="E1531" s="12"/>
      <c r="F1531" s="12"/>
      <c r="G1531" s="12"/>
      <c r="H1531" s="12"/>
      <c r="I1531" s="12"/>
      <c r="J1531" s="12"/>
      <c r="K1531" s="12"/>
    </row>
    <row r="1532" s="13" customFormat="1" spans="2:12">
      <c r="B1532" s="46" t="s">
        <v>737</v>
      </c>
      <c r="C1532" s="47" t="s">
        <v>738</v>
      </c>
      <c r="D1532" s="48"/>
      <c r="E1532" s="48"/>
      <c r="F1532" s="48"/>
      <c r="G1532" s="48"/>
      <c r="H1532" s="48"/>
      <c r="I1532" s="48"/>
      <c r="J1532" s="48"/>
      <c r="K1532" s="48"/>
      <c r="L1532" s="48"/>
    </row>
    <row r="1534" s="13" customFormat="1" spans="2:12">
      <c r="B1534" s="12" t="s">
        <v>739</v>
      </c>
      <c r="C1534" s="24" t="s">
        <v>740</v>
      </c>
      <c r="D1534" s="12"/>
      <c r="E1534" s="12"/>
      <c r="F1534" s="12"/>
      <c r="G1534" s="12"/>
      <c r="H1534" s="12"/>
      <c r="I1534" s="12"/>
      <c r="J1534" s="12"/>
      <c r="K1534" s="12"/>
      <c r="L1534" s="12"/>
    </row>
    <row r="1535" s="13" customFormat="1" spans="3:3">
      <c r="C1535" s="12" t="s">
        <v>741</v>
      </c>
    </row>
    <row r="1536" s="13" customFormat="1" spans="2:12">
      <c r="B1536" s="12"/>
      <c r="C1536" s="12" t="s">
        <v>742</v>
      </c>
      <c r="D1536" s="12"/>
      <c r="E1536" s="12"/>
      <c r="F1536" s="12"/>
      <c r="G1536" s="12"/>
      <c r="H1536" s="12"/>
      <c r="I1536" s="12"/>
      <c r="J1536" s="12"/>
      <c r="K1536" s="12"/>
      <c r="L1536" s="12"/>
    </row>
    <row r="1537" s="13" customFormat="1" spans="3:3">
      <c r="C1537" s="12" t="s">
        <v>743</v>
      </c>
    </row>
    <row r="1538" s="13" customFormat="1" spans="2:12">
      <c r="B1538" s="12"/>
      <c r="C1538" s="12" t="s">
        <v>744</v>
      </c>
      <c r="D1538" s="12"/>
      <c r="E1538" s="12"/>
      <c r="F1538" s="12"/>
      <c r="G1538" s="12"/>
      <c r="H1538" s="12"/>
      <c r="I1538" s="12"/>
      <c r="J1538" s="12"/>
      <c r="K1538" s="12"/>
      <c r="L1538" s="12"/>
    </row>
    <row r="1539" s="13" customFormat="1" spans="2:12">
      <c r="B1539" s="12"/>
      <c r="C1539" s="12" t="s">
        <v>745</v>
      </c>
      <c r="D1539" s="12"/>
      <c r="E1539" s="12"/>
      <c r="F1539" s="12"/>
      <c r="G1539" s="12"/>
      <c r="H1539" s="12"/>
      <c r="I1539" s="12"/>
      <c r="J1539" s="12"/>
      <c r="K1539" s="12"/>
      <c r="L1539" s="12"/>
    </row>
    <row r="1540" s="13" customFormat="1" spans="2:12">
      <c r="B1540" s="12"/>
      <c r="C1540" s="12" t="s">
        <v>746</v>
      </c>
      <c r="D1540" s="12"/>
      <c r="E1540" s="12"/>
      <c r="F1540" s="12"/>
      <c r="G1540" s="12"/>
      <c r="H1540" s="12"/>
      <c r="I1540" s="12"/>
      <c r="J1540" s="12"/>
      <c r="K1540" s="12"/>
      <c r="L1540" s="12"/>
    </row>
    <row r="1541" s="13" customFormat="1" spans="2:12">
      <c r="B1541" s="12"/>
      <c r="C1541" s="26" t="s">
        <v>747</v>
      </c>
      <c r="D1541" s="12"/>
      <c r="E1541" s="12"/>
      <c r="F1541" s="12"/>
      <c r="G1541" s="12"/>
      <c r="H1541" s="12"/>
      <c r="I1541" s="12"/>
      <c r="J1541" s="12"/>
      <c r="K1541" s="12"/>
      <c r="L1541" s="12"/>
    </row>
    <row r="1542" s="13" customFormat="1" spans="2:12">
      <c r="B1542" s="12"/>
      <c r="C1542" s="12" t="s">
        <v>143</v>
      </c>
      <c r="D1542" s="12"/>
      <c r="E1542" s="12"/>
      <c r="F1542" s="12"/>
      <c r="G1542" s="12"/>
      <c r="H1542" s="12"/>
      <c r="I1542" s="12"/>
      <c r="J1542" s="12"/>
      <c r="K1542" s="12"/>
      <c r="L1542" s="12"/>
    </row>
    <row r="1543" s="13" customFormat="1" spans="2:12">
      <c r="B1543" s="12"/>
      <c r="C1543" s="12" t="s">
        <v>748</v>
      </c>
      <c r="D1543" s="12"/>
      <c r="E1543" s="12"/>
      <c r="F1543" s="12"/>
      <c r="G1543" s="12"/>
      <c r="H1543" s="12"/>
      <c r="I1543" s="12"/>
      <c r="J1543" s="12"/>
      <c r="K1543" s="12"/>
      <c r="L1543" s="12"/>
    </row>
    <row r="1544" s="13" customFormat="1" spans="2:12">
      <c r="B1544" s="12"/>
      <c r="C1544" s="12" t="s">
        <v>749</v>
      </c>
      <c r="D1544" s="12"/>
      <c r="E1544" s="12"/>
      <c r="F1544" s="12"/>
      <c r="G1544" s="12"/>
      <c r="H1544" s="12"/>
      <c r="I1544" s="12"/>
      <c r="J1544" s="12"/>
      <c r="K1544" s="12"/>
      <c r="L1544" s="12"/>
    </row>
    <row r="1545" s="13" customFormat="1" spans="2:12">
      <c r="B1545" s="12"/>
      <c r="C1545" s="12"/>
      <c r="D1545" s="12"/>
      <c r="E1545" s="12"/>
      <c r="F1545" s="12"/>
      <c r="G1545" s="12"/>
      <c r="H1545" s="12"/>
      <c r="I1545" s="12"/>
      <c r="J1545" s="12"/>
      <c r="K1545" s="12"/>
      <c r="L1545" s="12"/>
    </row>
    <row r="1546" s="13" customFormat="1" spans="2:12">
      <c r="B1546" s="12"/>
      <c r="C1546" s="12" t="s">
        <v>750</v>
      </c>
      <c r="D1546" s="12"/>
      <c r="E1546" s="12"/>
      <c r="F1546" s="12"/>
      <c r="G1546" s="12"/>
      <c r="H1546" s="12"/>
      <c r="I1546" s="12"/>
      <c r="J1546" s="12"/>
      <c r="K1546" s="12"/>
      <c r="L1546" s="12"/>
    </row>
    <row r="1547" s="13" customFormat="1" spans="2:12">
      <c r="B1547" s="12"/>
      <c r="C1547" s="12" t="s">
        <v>751</v>
      </c>
      <c r="D1547" s="12"/>
      <c r="E1547" s="12"/>
      <c r="F1547" s="12"/>
      <c r="G1547" s="12"/>
      <c r="H1547" s="12"/>
      <c r="I1547" s="12"/>
      <c r="J1547" s="12"/>
      <c r="K1547" s="12"/>
      <c r="L1547" s="12"/>
    </row>
    <row r="1548" s="13" customFormat="1" spans="2:12">
      <c r="B1548" s="12"/>
      <c r="C1548" s="12" t="s">
        <v>752</v>
      </c>
      <c r="D1548" s="12"/>
      <c r="E1548" s="12"/>
      <c r="F1548" s="12"/>
      <c r="G1548" s="12"/>
      <c r="H1548" s="12"/>
      <c r="I1548" s="12"/>
      <c r="J1548" s="12"/>
      <c r="K1548" s="12"/>
      <c r="L1548" s="12"/>
    </row>
    <row r="1549" s="13" customFormat="1" spans="2:12">
      <c r="B1549" s="12"/>
      <c r="C1549" s="12" t="s">
        <v>753</v>
      </c>
      <c r="D1549" s="12"/>
      <c r="E1549" s="12"/>
      <c r="F1549" s="12"/>
      <c r="G1549" s="12"/>
      <c r="H1549" s="12"/>
      <c r="I1549" s="12"/>
      <c r="J1549" s="12"/>
      <c r="K1549" s="12"/>
      <c r="L1549" s="12"/>
    </row>
    <row r="1550" s="13" customFormat="1" spans="2:12">
      <c r="B1550" s="12"/>
      <c r="C1550" s="12" t="s">
        <v>754</v>
      </c>
      <c r="D1550" s="12"/>
      <c r="E1550" s="12"/>
      <c r="F1550" s="12"/>
      <c r="G1550" s="12"/>
      <c r="H1550" s="12"/>
      <c r="I1550" s="12"/>
      <c r="J1550" s="12"/>
      <c r="K1550" s="12"/>
      <c r="L1550" s="12"/>
    </row>
    <row r="1551" s="13" customFormat="1" spans="2:12">
      <c r="B1551" s="12"/>
      <c r="C1551" s="12" t="s">
        <v>591</v>
      </c>
      <c r="D1551" s="12"/>
      <c r="E1551" s="12"/>
      <c r="F1551" s="12"/>
      <c r="G1551" s="12"/>
      <c r="H1551" s="12"/>
      <c r="I1551" s="12"/>
      <c r="J1551" s="12"/>
      <c r="K1551" s="12"/>
      <c r="L1551" s="12"/>
    </row>
    <row r="1552" s="13" customFormat="1" spans="2:12">
      <c r="B1552" s="12"/>
      <c r="C1552" s="12"/>
      <c r="D1552" s="12"/>
      <c r="E1552" s="12"/>
      <c r="F1552" s="12"/>
      <c r="G1552" s="12"/>
      <c r="H1552" s="12"/>
      <c r="I1552" s="12"/>
      <c r="J1552" s="12"/>
      <c r="K1552" s="12"/>
      <c r="L1552" s="12"/>
    </row>
    <row r="1553" s="13" customFormat="1" spans="2:12">
      <c r="B1553" s="12"/>
      <c r="C1553" s="12" t="s">
        <v>426</v>
      </c>
      <c r="D1553" s="12">
        <v>1</v>
      </c>
      <c r="E1553" s="12"/>
      <c r="F1553" s="12"/>
      <c r="G1553" s="12"/>
      <c r="H1553" s="12"/>
      <c r="I1553" s="12">
        <f>D1553</f>
        <v>1</v>
      </c>
      <c r="J1553" s="12">
        <v>40000</v>
      </c>
      <c r="K1553" s="12">
        <f>D1553*J1553</f>
        <v>40000</v>
      </c>
      <c r="L1553" s="12"/>
    </row>
    <row r="1554" s="13" customFormat="1" spans="2:12">
      <c r="B1554" s="12"/>
      <c r="C1554" s="12"/>
      <c r="H1554" s="31"/>
      <c r="I1554" s="31"/>
      <c r="J1554" s="31"/>
      <c r="K1554" s="31"/>
      <c r="L1554" s="31"/>
    </row>
    <row r="1555" s="13" customFormat="1" spans="2:12">
      <c r="B1555" s="12"/>
      <c r="C1555" s="12"/>
      <c r="D1555" s="12"/>
      <c r="E1555" s="12"/>
      <c r="F1555" s="12"/>
      <c r="G1555" s="12"/>
      <c r="H1555" s="12" t="s">
        <v>20</v>
      </c>
      <c r="I1555" s="12">
        <f t="shared" ref="I1555:K1555" si="53">I1553</f>
        <v>1</v>
      </c>
      <c r="J1555" s="12">
        <f t="shared" si="53"/>
        <v>40000</v>
      </c>
      <c r="K1555" s="46">
        <f t="shared" si="53"/>
        <v>40000</v>
      </c>
      <c r="L1555" s="46" t="s">
        <v>21</v>
      </c>
    </row>
    <row r="1556" s="13" customFormat="1" spans="2:12">
      <c r="B1556" s="12"/>
      <c r="C1556" s="12"/>
      <c r="D1556" s="12"/>
      <c r="E1556" s="12"/>
      <c r="F1556" s="12"/>
      <c r="G1556" s="12"/>
      <c r="H1556" s="12"/>
      <c r="I1556" s="12"/>
      <c r="J1556" s="12"/>
      <c r="K1556" s="12"/>
      <c r="L1556" s="12"/>
    </row>
    <row r="1557" s="13" customFormat="1" spans="2:12">
      <c r="B1557" s="12" t="s">
        <v>755</v>
      </c>
      <c r="C1557" s="20" t="s">
        <v>756</v>
      </c>
      <c r="D1557" s="12"/>
      <c r="E1557" s="12"/>
      <c r="F1557" s="12"/>
      <c r="G1557" s="12"/>
      <c r="H1557" s="12"/>
      <c r="I1557" s="12"/>
      <c r="J1557" s="12"/>
      <c r="K1557" s="12"/>
      <c r="L1557" s="12"/>
    </row>
    <row r="1558" s="13" customFormat="1" spans="2:12">
      <c r="B1558" s="12"/>
      <c r="C1558" s="12" t="s">
        <v>757</v>
      </c>
      <c r="D1558" s="12"/>
      <c r="E1558" s="12"/>
      <c r="F1558" s="12"/>
      <c r="G1558" s="12"/>
      <c r="H1558" s="12"/>
      <c r="I1558" s="12"/>
      <c r="J1558" s="12"/>
      <c r="K1558" s="12"/>
      <c r="L1558" s="12"/>
    </row>
    <row r="1559" s="13" customFormat="1" spans="2:12">
      <c r="B1559" s="12"/>
      <c r="C1559" s="12" t="s">
        <v>758</v>
      </c>
      <c r="D1559" s="12"/>
      <c r="E1559" s="12"/>
      <c r="F1559" s="12"/>
      <c r="G1559" s="12"/>
      <c r="H1559" s="12"/>
      <c r="I1559" s="12"/>
      <c r="J1559" s="12"/>
      <c r="K1559" s="12"/>
      <c r="L1559" s="12"/>
    </row>
    <row r="1560" s="13" customFormat="1" spans="2:12">
      <c r="B1560" s="12"/>
      <c r="C1560" s="12" t="s">
        <v>759</v>
      </c>
      <c r="D1560" s="12"/>
      <c r="E1560" s="12"/>
      <c r="F1560" s="12"/>
      <c r="G1560" s="12"/>
      <c r="H1560" s="12"/>
      <c r="I1560" s="12"/>
      <c r="J1560" s="12"/>
      <c r="K1560" s="12"/>
      <c r="L1560" s="12"/>
    </row>
    <row r="1561" s="13" customFormat="1" spans="2:12">
      <c r="B1561" s="12"/>
      <c r="C1561" s="12" t="s">
        <v>760</v>
      </c>
      <c r="D1561" s="12"/>
      <c r="E1561" s="12"/>
      <c r="F1561" s="12"/>
      <c r="G1561" s="12"/>
      <c r="H1561" s="12"/>
      <c r="I1561" s="12"/>
      <c r="J1561" s="12"/>
      <c r="K1561" s="12"/>
      <c r="L1561" s="12"/>
    </row>
    <row r="1562" s="13" customFormat="1" spans="2:12">
      <c r="B1562" s="12"/>
      <c r="C1562" s="12" t="s">
        <v>761</v>
      </c>
      <c r="D1562" s="12"/>
      <c r="E1562" s="12"/>
      <c r="F1562" s="12"/>
      <c r="G1562" s="12"/>
      <c r="H1562" s="12"/>
      <c r="I1562" s="12"/>
      <c r="J1562" s="12"/>
      <c r="K1562" s="12"/>
      <c r="L1562" s="12"/>
    </row>
    <row r="1563" s="13" customFormat="1" spans="2:12">
      <c r="B1563" s="12"/>
      <c r="C1563" s="26" t="s">
        <v>762</v>
      </c>
      <c r="D1563" s="12"/>
      <c r="E1563" s="12"/>
      <c r="F1563" s="12"/>
      <c r="G1563" s="12"/>
      <c r="H1563" s="12"/>
      <c r="I1563" s="12"/>
      <c r="J1563" s="12"/>
      <c r="K1563" s="12"/>
      <c r="L1563" s="12"/>
    </row>
    <row r="1564" s="13" customFormat="1" spans="2:12">
      <c r="B1564" s="12"/>
      <c r="D1564" s="12"/>
      <c r="E1564" s="12"/>
      <c r="F1564" s="12"/>
      <c r="G1564" s="12"/>
      <c r="H1564" s="12"/>
      <c r="I1564" s="12"/>
      <c r="J1564" s="12"/>
      <c r="K1564" s="12"/>
      <c r="L1564" s="12"/>
    </row>
    <row r="1565" s="13" customFormat="1" spans="2:12">
      <c r="B1565" s="12"/>
      <c r="C1565" s="12" t="s">
        <v>426</v>
      </c>
      <c r="D1565" s="12">
        <v>1</v>
      </c>
      <c r="E1565" s="12"/>
      <c r="F1565" s="12"/>
      <c r="G1565" s="12"/>
      <c r="H1565" s="12"/>
      <c r="I1565" s="12">
        <f>D1565</f>
        <v>1</v>
      </c>
      <c r="J1565" s="12">
        <v>5000</v>
      </c>
      <c r="K1565" s="12">
        <f>D1565*J1565</f>
        <v>5000</v>
      </c>
      <c r="L1565" s="12"/>
    </row>
    <row r="1566" s="13" customFormat="1" spans="2:12">
      <c r="B1566" s="12"/>
      <c r="C1566" s="12"/>
      <c r="H1566" s="31"/>
      <c r="I1566" s="31"/>
      <c r="J1566" s="31"/>
      <c r="K1566" s="31"/>
      <c r="L1566" s="31"/>
    </row>
    <row r="1567" s="13" customFormat="1" spans="2:12">
      <c r="B1567" s="12"/>
      <c r="C1567" s="12"/>
      <c r="D1567" s="12"/>
      <c r="E1567" s="12"/>
      <c r="F1567" s="12"/>
      <c r="G1567" s="12"/>
      <c r="H1567" s="12" t="s">
        <v>20</v>
      </c>
      <c r="I1567" s="12">
        <f t="shared" ref="I1567:K1567" si="54">I1565</f>
        <v>1</v>
      </c>
      <c r="J1567" s="12">
        <f t="shared" si="54"/>
        <v>5000</v>
      </c>
      <c r="K1567" s="46">
        <f t="shared" si="54"/>
        <v>5000</v>
      </c>
      <c r="L1567" s="46" t="s">
        <v>21</v>
      </c>
    </row>
    <row r="1568" s="13" customFormat="1" spans="2:12"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</row>
    <row r="1569" s="13" customFormat="1" spans="2:12">
      <c r="B1569" s="12" t="s">
        <v>763</v>
      </c>
      <c r="C1569" s="20" t="s">
        <v>764</v>
      </c>
      <c r="D1569" s="12"/>
      <c r="E1569" s="12"/>
      <c r="F1569" s="12"/>
      <c r="G1569" s="12"/>
      <c r="H1569" s="12"/>
      <c r="I1569" s="12"/>
      <c r="J1569" s="12"/>
      <c r="K1569" s="12"/>
      <c r="L1569" s="12"/>
    </row>
    <row r="1570" s="13" customFormat="1" spans="2:12">
      <c r="B1570" s="12"/>
      <c r="C1570" s="12" t="s">
        <v>765</v>
      </c>
      <c r="D1570" s="12"/>
      <c r="E1570" s="12"/>
      <c r="F1570" s="12"/>
      <c r="G1570" s="12"/>
      <c r="H1570" s="12"/>
      <c r="I1570" s="12"/>
      <c r="J1570" s="12"/>
      <c r="K1570" s="12"/>
      <c r="L1570" s="12"/>
    </row>
    <row r="1571" s="13" customFormat="1" spans="2:12">
      <c r="B1571" s="12"/>
      <c r="C1571" s="12"/>
      <c r="D1571" s="12"/>
      <c r="E1571" s="12"/>
      <c r="F1571" s="12"/>
      <c r="G1571" s="12"/>
      <c r="H1571" s="12"/>
      <c r="I1571" s="12"/>
      <c r="J1571" s="12"/>
      <c r="K1571" s="12"/>
      <c r="L1571" s="12"/>
    </row>
    <row r="1572" s="13" customFormat="1" spans="2:12">
      <c r="B1572" s="12"/>
      <c r="C1572" s="12" t="s">
        <v>766</v>
      </c>
      <c r="D1572" s="12">
        <v>58</v>
      </c>
      <c r="E1572" s="12"/>
      <c r="F1572" s="12"/>
      <c r="G1572" s="12"/>
      <c r="H1572" s="12"/>
      <c r="I1572" s="12">
        <f>D1572</f>
        <v>58</v>
      </c>
      <c r="J1572" s="12">
        <v>784.482759</v>
      </c>
      <c r="K1572" s="12">
        <f>D1572*J1572</f>
        <v>45500.000022</v>
      </c>
      <c r="L1572" s="12"/>
    </row>
    <row r="1573" s="13" customFormat="1" spans="2:12">
      <c r="B1573" s="12"/>
      <c r="C1573" s="12"/>
      <c r="H1573" s="31"/>
      <c r="I1573" s="31"/>
      <c r="J1573" s="31"/>
      <c r="K1573" s="31"/>
      <c r="L1573" s="31"/>
    </row>
    <row r="1574" s="13" customFormat="1" spans="2:12">
      <c r="B1574" s="12"/>
      <c r="C1574" s="12"/>
      <c r="D1574" s="12"/>
      <c r="E1574" s="12"/>
      <c r="F1574" s="12"/>
      <c r="G1574" s="12"/>
      <c r="H1574" s="12" t="s">
        <v>20</v>
      </c>
      <c r="I1574" s="12">
        <f t="shared" ref="I1574:K1574" si="55">I1572</f>
        <v>58</v>
      </c>
      <c r="J1574" s="12">
        <f t="shared" si="55"/>
        <v>784.482759</v>
      </c>
      <c r="K1574" s="46">
        <f t="shared" si="55"/>
        <v>45500.000022</v>
      </c>
      <c r="L1574" s="46" t="s">
        <v>21</v>
      </c>
    </row>
    <row r="1575" s="13" customFormat="1" spans="2:12"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</row>
    <row r="1576" s="13" customFormat="1" spans="2:12">
      <c r="B1576" s="12" t="s">
        <v>767</v>
      </c>
      <c r="C1576" s="24" t="s">
        <v>768</v>
      </c>
      <c r="D1576" s="12"/>
      <c r="E1576" s="12"/>
      <c r="F1576" s="12"/>
      <c r="G1576" s="12"/>
      <c r="H1576" s="12"/>
      <c r="I1576" s="12"/>
      <c r="J1576" s="12"/>
      <c r="K1576" s="12"/>
      <c r="L1576" s="12"/>
    </row>
    <row r="1577" s="13" customFormat="1" spans="2:12">
      <c r="B1577" s="12"/>
      <c r="C1577" s="12" t="s">
        <v>769</v>
      </c>
      <c r="D1577" s="12"/>
      <c r="E1577" s="12"/>
      <c r="F1577" s="12"/>
      <c r="G1577" s="12"/>
      <c r="H1577" s="12"/>
      <c r="I1577" s="12"/>
      <c r="J1577" s="12"/>
      <c r="K1577" s="12"/>
      <c r="L1577" s="12"/>
    </row>
    <row r="1578" s="13" customFormat="1" spans="2:12">
      <c r="B1578" s="12"/>
      <c r="C1578" s="12" t="s">
        <v>770</v>
      </c>
      <c r="D1578" s="12"/>
      <c r="E1578" s="12"/>
      <c r="F1578" s="12"/>
      <c r="G1578" s="12"/>
      <c r="H1578" s="12"/>
      <c r="I1578" s="12"/>
      <c r="J1578" s="12"/>
      <c r="K1578" s="12"/>
      <c r="L1578" s="12"/>
    </row>
    <row r="1579" s="13" customFormat="1" spans="2:12"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</row>
    <row r="1580" s="13" customFormat="1" spans="2:12">
      <c r="B1580" s="12"/>
      <c r="C1580" s="12" t="s">
        <v>426</v>
      </c>
      <c r="D1580" s="12">
        <v>2</v>
      </c>
      <c r="E1580" s="12"/>
      <c r="F1580" s="12"/>
      <c r="G1580" s="12"/>
      <c r="H1580" s="12"/>
      <c r="I1580" s="12">
        <f>D1580</f>
        <v>2</v>
      </c>
      <c r="J1580" s="12">
        <v>0</v>
      </c>
      <c r="K1580" s="12">
        <f>D1580*J1580</f>
        <v>0</v>
      </c>
      <c r="L1580" s="12"/>
    </row>
    <row r="1581" s="13" customFormat="1" spans="2:12">
      <c r="B1581" s="12"/>
      <c r="C1581" s="12"/>
      <c r="H1581" s="31"/>
      <c r="I1581" s="31"/>
      <c r="J1581" s="31"/>
      <c r="K1581" s="31"/>
      <c r="L1581" s="31"/>
    </row>
    <row r="1582" s="13" customFormat="1" spans="2:12">
      <c r="B1582" s="12"/>
      <c r="C1582" s="12"/>
      <c r="D1582" s="12"/>
      <c r="E1582" s="12"/>
      <c r="F1582" s="12"/>
      <c r="G1582" s="12"/>
      <c r="H1582" s="12" t="s">
        <v>20</v>
      </c>
      <c r="I1582" s="12">
        <f t="shared" ref="I1582:K1582" si="56">I1580</f>
        <v>2</v>
      </c>
      <c r="J1582" s="12">
        <f t="shared" si="56"/>
        <v>0</v>
      </c>
      <c r="K1582" s="46">
        <f t="shared" si="56"/>
        <v>0</v>
      </c>
      <c r="L1582" s="46" t="s">
        <v>21</v>
      </c>
    </row>
    <row r="1583" s="13" customFormat="1" spans="2:12"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</row>
    <row r="1584" s="13" customFormat="1" spans="2:12">
      <c r="B1584" s="12" t="s">
        <v>771</v>
      </c>
      <c r="C1584" s="20" t="s">
        <v>772</v>
      </c>
      <c r="D1584" s="12"/>
      <c r="E1584" s="12"/>
      <c r="F1584" s="12"/>
      <c r="G1584" s="12"/>
      <c r="H1584" s="12"/>
      <c r="I1584" s="12"/>
      <c r="J1584" s="12"/>
      <c r="K1584" s="12"/>
      <c r="L1584" s="12"/>
    </row>
    <row r="1585" s="13" customFormat="1" spans="2:12">
      <c r="B1585" s="12"/>
      <c r="C1585" s="12" t="s">
        <v>773</v>
      </c>
      <c r="D1585" s="12"/>
      <c r="E1585" s="12"/>
      <c r="F1585" s="12"/>
      <c r="G1585" s="12"/>
      <c r="H1585" s="12"/>
      <c r="I1585" s="12"/>
      <c r="J1585" s="12"/>
      <c r="K1585" s="12"/>
      <c r="L1585" s="12"/>
    </row>
    <row r="1586" s="13" customFormat="1" spans="2:12">
      <c r="B1586" s="12"/>
      <c r="C1586" s="12" t="s">
        <v>774</v>
      </c>
      <c r="D1586" s="12"/>
      <c r="E1586" s="12"/>
      <c r="F1586" s="12"/>
      <c r="G1586" s="12"/>
      <c r="H1586" s="12"/>
      <c r="I1586" s="12"/>
      <c r="J1586" s="12"/>
      <c r="K1586" s="12"/>
      <c r="L1586" s="12"/>
    </row>
    <row r="1587" s="13" customFormat="1" spans="2:12">
      <c r="B1587" s="12"/>
      <c r="C1587" s="12" t="s">
        <v>775</v>
      </c>
      <c r="D1587" s="12"/>
      <c r="E1587" s="12"/>
      <c r="F1587" s="12"/>
      <c r="G1587" s="12"/>
      <c r="H1587" s="12"/>
      <c r="I1587" s="12"/>
      <c r="J1587" s="12"/>
      <c r="K1587" s="12"/>
      <c r="L1587" s="12"/>
    </row>
    <row r="1588" s="13" customFormat="1" spans="2:12">
      <c r="B1588" s="12"/>
      <c r="C1588" s="12" t="s">
        <v>776</v>
      </c>
      <c r="D1588" s="12"/>
      <c r="E1588" s="12"/>
      <c r="F1588" s="12"/>
      <c r="G1588" s="12"/>
      <c r="H1588" s="12"/>
      <c r="I1588" s="12"/>
      <c r="J1588" s="12"/>
      <c r="K1588" s="12"/>
      <c r="L1588" s="12"/>
    </row>
    <row r="1589" s="13" customFormat="1" spans="2:12"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</row>
    <row r="1590" s="13" customFormat="1" spans="2:12">
      <c r="B1590" s="12"/>
      <c r="C1590" s="12" t="s">
        <v>426</v>
      </c>
      <c r="D1590" s="12">
        <v>4</v>
      </c>
      <c r="E1590" s="12"/>
      <c r="F1590" s="12"/>
      <c r="G1590" s="12"/>
      <c r="H1590" s="12"/>
      <c r="I1590" s="12">
        <f>D1590</f>
        <v>4</v>
      </c>
      <c r="J1590" s="12">
        <v>400</v>
      </c>
      <c r="K1590" s="12">
        <f>D1590*J1590</f>
        <v>1600</v>
      </c>
      <c r="L1590" s="12"/>
    </row>
    <row r="1591" s="13" customFormat="1" spans="2:12">
      <c r="B1591" s="12"/>
      <c r="C1591" s="12"/>
      <c r="H1591" s="31"/>
      <c r="I1591" s="31"/>
      <c r="J1591" s="31"/>
      <c r="K1591" s="31"/>
      <c r="L1591" s="31"/>
    </row>
    <row r="1592" s="13" customFormat="1" spans="2:12">
      <c r="B1592" s="12"/>
      <c r="C1592" s="12"/>
      <c r="D1592" s="12"/>
      <c r="E1592" s="12"/>
      <c r="F1592" s="12"/>
      <c r="G1592" s="12"/>
      <c r="H1592" s="12" t="s">
        <v>20</v>
      </c>
      <c r="I1592" s="12">
        <f t="shared" ref="I1592:K1592" si="57">I1590</f>
        <v>4</v>
      </c>
      <c r="J1592" s="12">
        <f t="shared" si="57"/>
        <v>400</v>
      </c>
      <c r="K1592" s="46">
        <f t="shared" si="57"/>
        <v>1600</v>
      </c>
      <c r="L1592" s="46" t="s">
        <v>21</v>
      </c>
    </row>
    <row r="1593" s="13" customFormat="1" spans="2:12"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</row>
    <row r="1594" s="13" customFormat="1" spans="2:12">
      <c r="B1594" s="12" t="s">
        <v>777</v>
      </c>
      <c r="C1594" s="20" t="s">
        <v>778</v>
      </c>
      <c r="D1594" s="12"/>
      <c r="E1594" s="12"/>
      <c r="F1594" s="12"/>
      <c r="G1594" s="12"/>
      <c r="H1594" s="12"/>
      <c r="I1594" s="12"/>
      <c r="J1594" s="12"/>
      <c r="K1594" s="12"/>
      <c r="L1594" s="12"/>
    </row>
    <row r="1595" s="13" customFormat="1" spans="2:12">
      <c r="B1595" s="12"/>
      <c r="C1595" s="49" t="s">
        <v>779</v>
      </c>
      <c r="D1595" s="12"/>
      <c r="E1595" s="12"/>
      <c r="F1595" s="12"/>
      <c r="G1595" s="12"/>
      <c r="H1595" s="12"/>
      <c r="I1595" s="12" t="s">
        <v>780</v>
      </c>
      <c r="J1595" s="12"/>
      <c r="K1595" s="12"/>
      <c r="L1595" s="12"/>
    </row>
    <row r="1596" s="13" customFormat="1" spans="2:12">
      <c r="B1596" s="12"/>
      <c r="C1596" s="12" t="s">
        <v>781</v>
      </c>
      <c r="D1596" s="12"/>
      <c r="E1596" s="12"/>
      <c r="F1596" s="12"/>
      <c r="G1596" s="12"/>
      <c r="H1596" s="12"/>
      <c r="I1596" s="12"/>
      <c r="J1596" s="12"/>
      <c r="K1596" s="12"/>
      <c r="L1596" s="12"/>
    </row>
    <row r="1597" s="13" customFormat="1" spans="2:12">
      <c r="B1597" s="12"/>
      <c r="C1597" s="12" t="s">
        <v>782</v>
      </c>
      <c r="D1597" s="12"/>
      <c r="E1597" s="12"/>
      <c r="F1597" s="12"/>
      <c r="G1597" s="12"/>
      <c r="H1597" s="12"/>
      <c r="I1597" s="12"/>
      <c r="J1597" s="12"/>
      <c r="K1597" s="12"/>
      <c r="L1597" s="12"/>
    </row>
    <row r="1598" s="13" customFormat="1" spans="2:12">
      <c r="B1598" s="12"/>
      <c r="C1598" s="12"/>
      <c r="D1598" s="12"/>
      <c r="E1598" s="12"/>
      <c r="F1598" s="12"/>
      <c r="G1598" s="12"/>
      <c r="H1598" s="12"/>
      <c r="I1598" s="12"/>
      <c r="J1598" s="12"/>
      <c r="K1598" s="12"/>
      <c r="L1598" s="12"/>
    </row>
    <row r="1599" s="13" customFormat="1" spans="2:12">
      <c r="B1599" s="12"/>
      <c r="C1599" s="12" t="s">
        <v>426</v>
      </c>
      <c r="D1599" s="12">
        <v>50</v>
      </c>
      <c r="E1599" s="12"/>
      <c r="F1599" s="12"/>
      <c r="G1599" s="12"/>
      <c r="H1599" s="12"/>
      <c r="I1599" s="12">
        <f>D1599</f>
        <v>50</v>
      </c>
      <c r="J1599" s="12">
        <v>40</v>
      </c>
      <c r="K1599" s="12">
        <f>D1599*J1599</f>
        <v>2000</v>
      </c>
      <c r="L1599" s="12"/>
    </row>
    <row r="1600" s="13" customFormat="1" spans="2:12">
      <c r="B1600" s="12"/>
      <c r="C1600" s="12"/>
      <c r="H1600" s="31"/>
      <c r="I1600" s="31"/>
      <c r="J1600" s="31"/>
      <c r="K1600" s="31"/>
      <c r="L1600" s="31"/>
    </row>
    <row r="1601" s="13" customFormat="1" spans="2:12">
      <c r="B1601" s="12"/>
      <c r="C1601" s="12"/>
      <c r="D1601" s="12"/>
      <c r="E1601" s="12"/>
      <c r="F1601" s="12"/>
      <c r="G1601" s="12"/>
      <c r="H1601" s="12" t="s">
        <v>20</v>
      </c>
      <c r="I1601" s="12">
        <f t="shared" ref="I1601:K1601" si="58">I1599</f>
        <v>50</v>
      </c>
      <c r="J1601" s="12">
        <f t="shared" si="58"/>
        <v>40</v>
      </c>
      <c r="K1601" s="46">
        <f t="shared" si="58"/>
        <v>2000</v>
      </c>
      <c r="L1601" s="46" t="s">
        <v>21</v>
      </c>
    </row>
    <row r="1602" s="13" customFormat="1" spans="2:12"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</row>
    <row r="1603" s="13" customFormat="1" spans="2:12">
      <c r="B1603" s="12" t="s">
        <v>783</v>
      </c>
      <c r="C1603" s="24" t="s">
        <v>784</v>
      </c>
      <c r="D1603" s="12"/>
      <c r="E1603" s="12"/>
      <c r="F1603" s="12"/>
      <c r="G1603" s="12"/>
      <c r="H1603" s="12"/>
      <c r="I1603" s="12"/>
      <c r="J1603" s="12"/>
      <c r="K1603" s="12"/>
      <c r="L1603" s="12"/>
    </row>
    <row r="1604" s="13" customFormat="1" spans="2:12">
      <c r="B1604" s="12"/>
      <c r="C1604" s="12" t="s">
        <v>785</v>
      </c>
      <c r="D1604" s="12"/>
      <c r="E1604" s="12"/>
      <c r="F1604" s="12"/>
      <c r="G1604" s="12"/>
      <c r="H1604" s="12"/>
      <c r="I1604" s="12"/>
      <c r="J1604" s="12"/>
      <c r="K1604" s="12"/>
      <c r="L1604" s="12"/>
    </row>
    <row r="1605" s="13" customFormat="1" spans="2:12">
      <c r="B1605" s="12"/>
      <c r="C1605" s="12" t="s">
        <v>781</v>
      </c>
      <c r="D1605" s="12"/>
      <c r="E1605" s="12"/>
      <c r="F1605" s="12"/>
      <c r="G1605" s="12"/>
      <c r="H1605" s="12"/>
      <c r="I1605" s="12"/>
      <c r="J1605" s="12"/>
      <c r="K1605" s="12"/>
      <c r="L1605" s="12"/>
    </row>
    <row r="1606" s="13" customFormat="1" spans="2:12">
      <c r="B1606" s="12"/>
      <c r="C1606" s="12" t="s">
        <v>782</v>
      </c>
      <c r="D1606" s="12"/>
      <c r="E1606" s="12"/>
      <c r="F1606" s="12"/>
      <c r="G1606" s="12"/>
      <c r="H1606" s="12"/>
      <c r="I1606" s="12"/>
      <c r="J1606" s="12"/>
      <c r="K1606" s="12"/>
      <c r="L1606" s="12"/>
    </row>
    <row r="1607" s="13" customFormat="1" spans="2:12"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</row>
    <row r="1608" s="13" customFormat="1" spans="2:12">
      <c r="B1608" s="12"/>
      <c r="C1608" s="12" t="s">
        <v>426</v>
      </c>
      <c r="D1608" s="12">
        <v>50</v>
      </c>
      <c r="E1608" s="12"/>
      <c r="F1608" s="12"/>
      <c r="G1608" s="12"/>
      <c r="H1608" s="12"/>
      <c r="I1608" s="12">
        <f>D1608</f>
        <v>50</v>
      </c>
      <c r="J1608" s="12">
        <v>45</v>
      </c>
      <c r="K1608" s="12">
        <f>D1608*J1608</f>
        <v>2250</v>
      </c>
      <c r="L1608" s="12"/>
    </row>
    <row r="1609" s="13" customFormat="1" spans="2:12">
      <c r="B1609" s="12"/>
      <c r="C1609" s="12"/>
      <c r="H1609" s="31"/>
      <c r="I1609" s="31"/>
      <c r="J1609" s="31"/>
      <c r="K1609" s="31"/>
      <c r="L1609" s="31"/>
    </row>
    <row r="1610" s="13" customFormat="1" spans="2:12">
      <c r="B1610" s="12"/>
      <c r="C1610" s="12"/>
      <c r="D1610" s="12"/>
      <c r="E1610" s="12"/>
      <c r="F1610" s="12"/>
      <c r="G1610" s="12"/>
      <c r="H1610" s="12" t="s">
        <v>20</v>
      </c>
      <c r="I1610" s="12">
        <f t="shared" ref="I1610:K1610" si="59">I1608</f>
        <v>50</v>
      </c>
      <c r="J1610" s="12">
        <f t="shared" si="59"/>
        <v>45</v>
      </c>
      <c r="K1610" s="46">
        <f t="shared" si="59"/>
        <v>2250</v>
      </c>
      <c r="L1610" s="46" t="s">
        <v>21</v>
      </c>
    </row>
    <row r="1611" s="13" customFormat="1" spans="2:12"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</row>
    <row r="1612" s="13" customFormat="1" spans="2:12">
      <c r="B1612" s="12" t="s">
        <v>786</v>
      </c>
      <c r="C1612" s="24" t="s">
        <v>787</v>
      </c>
      <c r="D1612" s="12"/>
      <c r="E1612" s="12"/>
      <c r="F1612" s="12"/>
      <c r="G1612" s="12"/>
      <c r="H1612" s="12"/>
      <c r="I1612" s="12"/>
      <c r="J1612" s="12"/>
      <c r="K1612" s="12"/>
      <c r="L1612" s="12"/>
    </row>
    <row r="1613" s="13" customFormat="1" spans="2:12">
      <c r="B1613" s="12"/>
      <c r="C1613" s="26" t="s">
        <v>788</v>
      </c>
      <c r="D1613" s="12"/>
      <c r="E1613" s="12"/>
      <c r="F1613" s="12"/>
      <c r="G1613" s="12"/>
      <c r="H1613" s="12"/>
      <c r="I1613" s="12"/>
      <c r="J1613" s="12"/>
      <c r="K1613" s="12"/>
      <c r="L1613" s="12"/>
    </row>
    <row r="1614" s="13" customFormat="1" spans="2:12">
      <c r="B1614" s="12"/>
      <c r="C1614" s="12" t="s">
        <v>789</v>
      </c>
      <c r="D1614" s="12"/>
      <c r="E1614" s="12"/>
      <c r="F1614" s="12"/>
      <c r="G1614" s="12"/>
      <c r="H1614" s="12"/>
      <c r="I1614" s="12"/>
      <c r="J1614" s="12"/>
      <c r="K1614" s="12" t="s">
        <v>143</v>
      </c>
      <c r="L1614" s="12"/>
    </row>
    <row r="1615" s="13" customFormat="1" spans="2:12">
      <c r="B1615" s="12"/>
      <c r="C1615" s="12" t="s">
        <v>790</v>
      </c>
      <c r="D1615" s="12"/>
      <c r="E1615" s="12"/>
      <c r="F1615" s="12"/>
      <c r="G1615" s="12"/>
      <c r="H1615" s="12"/>
      <c r="I1615" s="12"/>
      <c r="J1615" s="12"/>
      <c r="K1615" s="12"/>
      <c r="L1615" s="12"/>
    </row>
    <row r="1616" s="13" customFormat="1" spans="2:12">
      <c r="B1616" s="12"/>
      <c r="C1616" s="12" t="s">
        <v>426</v>
      </c>
      <c r="D1616" s="12">
        <v>6</v>
      </c>
      <c r="E1616" s="12"/>
      <c r="F1616" s="12"/>
      <c r="G1616" s="12"/>
      <c r="H1616" s="12"/>
      <c r="I1616" s="12">
        <f>D1616</f>
        <v>6</v>
      </c>
      <c r="J1616" s="12">
        <v>500</v>
      </c>
      <c r="K1616" s="12">
        <f>D1616*J1616</f>
        <v>3000</v>
      </c>
      <c r="L1616" s="12"/>
    </row>
    <row r="1617" s="13" customFormat="1" spans="2:12">
      <c r="B1617" s="12"/>
      <c r="C1617" s="12"/>
      <c r="H1617" s="31"/>
      <c r="I1617" s="31"/>
      <c r="J1617" s="31"/>
      <c r="K1617" s="31"/>
      <c r="L1617" s="31"/>
    </row>
    <row r="1618" s="13" customFormat="1" spans="2:12">
      <c r="B1618" s="12"/>
      <c r="C1618" s="12"/>
      <c r="D1618" s="12"/>
      <c r="E1618" s="12"/>
      <c r="F1618" s="12"/>
      <c r="G1618" s="12"/>
      <c r="H1618" s="12" t="s">
        <v>20</v>
      </c>
      <c r="I1618" s="12">
        <f t="shared" ref="I1618:K1618" si="60">I1616</f>
        <v>6</v>
      </c>
      <c r="J1618" s="12">
        <f t="shared" si="60"/>
        <v>500</v>
      </c>
      <c r="K1618" s="46">
        <f t="shared" si="60"/>
        <v>3000</v>
      </c>
      <c r="L1618" s="46" t="s">
        <v>21</v>
      </c>
    </row>
    <row r="1619" s="13" customFormat="1" spans="2:12">
      <c r="B1619" s="12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</row>
    <row r="1620" s="13" customFormat="1" spans="2:12">
      <c r="B1620" s="12" t="s">
        <v>791</v>
      </c>
      <c r="C1620" s="20" t="s">
        <v>792</v>
      </c>
      <c r="D1620" s="12"/>
      <c r="E1620" s="12"/>
      <c r="F1620" s="12"/>
      <c r="G1620" s="12"/>
      <c r="H1620" s="12"/>
      <c r="I1620" s="12"/>
      <c r="J1620" s="12"/>
      <c r="K1620" s="12"/>
      <c r="L1620" s="12"/>
    </row>
    <row r="1621" s="13" customFormat="1" spans="2:12">
      <c r="B1621" s="12"/>
      <c r="C1621" s="12" t="s">
        <v>793</v>
      </c>
      <c r="D1621" s="12"/>
      <c r="E1621" s="12"/>
      <c r="F1621" s="12"/>
      <c r="G1621" s="12"/>
      <c r="H1621" s="12"/>
      <c r="I1621" s="12"/>
      <c r="J1621" s="12"/>
      <c r="K1621" s="12"/>
      <c r="L1621" s="12"/>
    </row>
    <row r="1622" s="13" customFormat="1" spans="2:12">
      <c r="B1622" s="12"/>
      <c r="C1622" s="12" t="s">
        <v>794</v>
      </c>
      <c r="D1622" s="12"/>
      <c r="E1622" s="12"/>
      <c r="F1622" s="12"/>
      <c r="G1622" s="12"/>
      <c r="H1622" s="12"/>
      <c r="I1622" s="12"/>
      <c r="J1622" s="12"/>
      <c r="K1622" s="12"/>
      <c r="L1622" s="12"/>
    </row>
    <row r="1623" s="13" customFormat="1" spans="2:12">
      <c r="B1623" s="12"/>
      <c r="C1623" s="12" t="s">
        <v>795</v>
      </c>
      <c r="D1623" s="12"/>
      <c r="E1623" s="12"/>
      <c r="F1623" s="12"/>
      <c r="G1623" s="12"/>
      <c r="H1623" s="12"/>
      <c r="I1623" s="12"/>
      <c r="J1623" s="12"/>
      <c r="K1623" s="12"/>
      <c r="L1623" s="12"/>
    </row>
    <row r="1624" s="13" customFormat="1" spans="2:12"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</row>
    <row r="1625" s="13" customFormat="1" spans="2:12">
      <c r="B1625" s="12"/>
      <c r="C1625" s="12" t="s">
        <v>584</v>
      </c>
      <c r="D1625" s="12">
        <v>1</v>
      </c>
      <c r="E1625" s="12"/>
      <c r="F1625" s="12"/>
      <c r="G1625" s="12"/>
      <c r="H1625" s="12"/>
      <c r="I1625" s="12">
        <f>D1625</f>
        <v>1</v>
      </c>
      <c r="J1625" s="12">
        <v>1887.6</v>
      </c>
      <c r="K1625" s="12">
        <f>D1625*J1625</f>
        <v>1887.6</v>
      </c>
      <c r="L1625" s="12"/>
    </row>
    <row r="1626" s="13" customFormat="1" spans="2:12">
      <c r="B1626" s="12"/>
      <c r="C1626" s="12"/>
      <c r="H1626" s="31"/>
      <c r="I1626" s="31"/>
      <c r="J1626" s="31"/>
      <c r="K1626" s="31"/>
      <c r="L1626" s="31"/>
    </row>
    <row r="1627" s="13" customFormat="1" spans="2:12">
      <c r="B1627" s="12"/>
      <c r="C1627" s="12"/>
      <c r="D1627" s="12"/>
      <c r="E1627" s="12"/>
      <c r="F1627" s="12"/>
      <c r="G1627" s="12"/>
      <c r="H1627" s="12" t="s">
        <v>20</v>
      </c>
      <c r="I1627" s="12">
        <f t="shared" ref="I1627:K1627" si="61">I1625</f>
        <v>1</v>
      </c>
      <c r="J1627" s="12">
        <f t="shared" si="61"/>
        <v>1887.6</v>
      </c>
      <c r="K1627" s="46">
        <f t="shared" si="61"/>
        <v>1887.6</v>
      </c>
      <c r="L1627" s="46" t="s">
        <v>21</v>
      </c>
    </row>
    <row r="1628" s="13" customFormat="1" spans="2:12"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</row>
    <row r="1629" s="13" customFormat="1" spans="2:12">
      <c r="B1629" s="12" t="s">
        <v>796</v>
      </c>
      <c r="C1629" s="24" t="s">
        <v>797</v>
      </c>
      <c r="D1629" s="12"/>
      <c r="E1629" s="12"/>
      <c r="F1629" s="12"/>
      <c r="G1629" s="12"/>
      <c r="H1629" s="12"/>
      <c r="I1629" s="12"/>
      <c r="J1629" s="12"/>
      <c r="K1629" s="12"/>
      <c r="L1629" s="12"/>
    </row>
    <row r="1630" s="13" customFormat="1" spans="2:12">
      <c r="B1630" s="12"/>
      <c r="C1630" s="12" t="s">
        <v>798</v>
      </c>
      <c r="D1630" s="12"/>
      <c r="E1630" s="12"/>
      <c r="F1630" s="12"/>
      <c r="G1630" s="12"/>
      <c r="H1630" s="12"/>
      <c r="I1630" s="12"/>
      <c r="J1630" s="12"/>
      <c r="K1630" s="12"/>
      <c r="L1630" s="12"/>
    </row>
    <row r="1631" s="13" customFormat="1" spans="2:12">
      <c r="B1631" s="12"/>
      <c r="C1631" s="20" t="s">
        <v>799</v>
      </c>
      <c r="D1631" s="12"/>
      <c r="E1631" s="12"/>
      <c r="F1631" s="12"/>
      <c r="G1631" s="12"/>
      <c r="H1631" s="12"/>
      <c r="I1631" s="12"/>
      <c r="J1631" s="12"/>
      <c r="K1631" s="12"/>
      <c r="L1631" s="12"/>
    </row>
    <row r="1632" s="13" customFormat="1" spans="2:12">
      <c r="B1632" s="12"/>
      <c r="C1632" s="26" t="s">
        <v>800</v>
      </c>
      <c r="D1632" s="12"/>
      <c r="E1632" s="12"/>
      <c r="F1632" s="12"/>
      <c r="G1632" s="12"/>
      <c r="H1632" s="12"/>
      <c r="I1632" s="12"/>
      <c r="J1632" s="12"/>
      <c r="K1632" s="12"/>
      <c r="L1632" s="12"/>
    </row>
    <row r="1633" s="13" customFormat="1" spans="2:12">
      <c r="B1633" s="12"/>
      <c r="C1633" s="20" t="s">
        <v>801</v>
      </c>
      <c r="D1633" s="12"/>
      <c r="E1633" s="12"/>
      <c r="F1633" s="12"/>
      <c r="G1633" s="12"/>
      <c r="H1633" s="12"/>
      <c r="I1633" s="12"/>
      <c r="J1633" s="12"/>
      <c r="K1633" s="12"/>
      <c r="L1633" s="12"/>
    </row>
    <row r="1634" s="13" customFormat="1" spans="2:12">
      <c r="B1634" s="12"/>
      <c r="C1634" s="12" t="s">
        <v>802</v>
      </c>
      <c r="D1634" s="12"/>
      <c r="E1634" s="12"/>
      <c r="F1634" s="12"/>
      <c r="G1634" s="12"/>
      <c r="H1634" s="12"/>
      <c r="I1634" s="12"/>
      <c r="J1634" s="12"/>
      <c r="K1634" s="12"/>
      <c r="L1634" s="12"/>
    </row>
    <row r="1635" s="13" customFormat="1" spans="2:12">
      <c r="B1635" s="12"/>
      <c r="C1635" s="12" t="s">
        <v>803</v>
      </c>
      <c r="D1635" s="12"/>
      <c r="E1635" s="12"/>
      <c r="F1635" s="12"/>
      <c r="G1635" s="12"/>
      <c r="H1635" s="12"/>
      <c r="I1635" s="12"/>
      <c r="J1635" s="12"/>
      <c r="K1635" s="12"/>
      <c r="L1635" s="12"/>
    </row>
    <row r="1636" s="13" customFormat="1" spans="2:12">
      <c r="B1636" s="12"/>
      <c r="C1636" s="12" t="s">
        <v>804</v>
      </c>
      <c r="D1636" s="12"/>
      <c r="E1636" s="12"/>
      <c r="F1636" s="12"/>
      <c r="G1636" s="12"/>
      <c r="H1636" s="12"/>
      <c r="I1636" s="12"/>
      <c r="J1636" s="12"/>
      <c r="K1636" s="12"/>
      <c r="L1636" s="12"/>
    </row>
    <row r="1637" s="13" customFormat="1" spans="2:12">
      <c r="B1637" s="12"/>
      <c r="C1637" s="12" t="s">
        <v>805</v>
      </c>
      <c r="D1637" s="12"/>
      <c r="E1637" s="12"/>
      <c r="F1637" s="12"/>
      <c r="G1637" s="12"/>
      <c r="H1637" s="12"/>
      <c r="I1637" s="12"/>
      <c r="J1637" s="12"/>
      <c r="K1637" s="12"/>
      <c r="L1637" s="12"/>
    </row>
    <row r="1638" s="13" customFormat="1" spans="2:12">
      <c r="B1638" s="12"/>
      <c r="C1638" s="12" t="s">
        <v>806</v>
      </c>
      <c r="D1638" s="12"/>
      <c r="E1638" s="12"/>
      <c r="F1638" s="12"/>
      <c r="G1638" s="12"/>
      <c r="H1638" s="12"/>
      <c r="I1638" s="12"/>
      <c r="J1638" s="12"/>
      <c r="K1638" s="12"/>
      <c r="L1638" s="12"/>
    </row>
    <row r="1639" s="13" customFormat="1" spans="2:12">
      <c r="B1639" s="12"/>
      <c r="C1639" s="20" t="s">
        <v>807</v>
      </c>
      <c r="D1639" s="12"/>
      <c r="E1639" s="12"/>
      <c r="F1639" s="12"/>
      <c r="G1639" s="12"/>
      <c r="H1639" s="12"/>
      <c r="I1639" s="12"/>
      <c r="J1639" s="12"/>
      <c r="K1639" s="12"/>
      <c r="L1639" s="12"/>
    </row>
    <row r="1640" s="13" customFormat="1" spans="2:12">
      <c r="B1640" s="12"/>
      <c r="C1640" s="12" t="s">
        <v>808</v>
      </c>
      <c r="D1640" s="12"/>
      <c r="E1640" s="12"/>
      <c r="F1640" s="12"/>
      <c r="G1640" s="12"/>
      <c r="H1640" s="12"/>
      <c r="I1640" s="12"/>
      <c r="J1640" s="12"/>
      <c r="K1640" s="12"/>
      <c r="L1640" s="12"/>
    </row>
    <row r="1641" s="13" customFormat="1" spans="2:12">
      <c r="B1641" s="12"/>
      <c r="C1641" s="12" t="s">
        <v>809</v>
      </c>
      <c r="D1641" s="12"/>
      <c r="E1641" s="12"/>
      <c r="F1641" s="12"/>
      <c r="G1641" s="12"/>
      <c r="H1641" s="12"/>
      <c r="I1641" s="12"/>
      <c r="J1641" s="12"/>
      <c r="K1641" s="12"/>
      <c r="L1641" s="12"/>
    </row>
    <row r="1642" s="13" customFormat="1" spans="2:12">
      <c r="B1642" s="12"/>
      <c r="C1642" s="12" t="s">
        <v>810</v>
      </c>
      <c r="D1642" s="12"/>
      <c r="E1642" s="12"/>
      <c r="F1642" s="12"/>
      <c r="G1642" s="12"/>
      <c r="H1642" s="12"/>
      <c r="I1642" s="12"/>
      <c r="J1642" s="12"/>
      <c r="K1642" s="12"/>
      <c r="L1642" s="12"/>
    </row>
    <row r="1643" s="13" customFormat="1" spans="2:12">
      <c r="B1643" s="12"/>
      <c r="C1643" s="20" t="s">
        <v>811</v>
      </c>
      <c r="D1643" s="12"/>
      <c r="E1643" s="12"/>
      <c r="F1643" s="12"/>
      <c r="G1643" s="12"/>
      <c r="H1643" s="12"/>
      <c r="I1643" s="12"/>
      <c r="J1643" s="12"/>
      <c r="K1643" s="12"/>
      <c r="L1643" s="12"/>
    </row>
    <row r="1644" s="13" customFormat="1" spans="2:12">
      <c r="B1644" s="12"/>
      <c r="C1644" s="12" t="s">
        <v>812</v>
      </c>
      <c r="D1644" s="12"/>
      <c r="E1644" s="12"/>
      <c r="F1644" s="12"/>
      <c r="G1644" s="12"/>
      <c r="H1644" s="12"/>
      <c r="I1644" s="12"/>
      <c r="J1644" s="12"/>
      <c r="K1644" s="12"/>
      <c r="L1644" s="12"/>
    </row>
    <row r="1645" s="13" customFormat="1" spans="2:12">
      <c r="B1645" s="12"/>
      <c r="C1645" s="12" t="s">
        <v>813</v>
      </c>
      <c r="D1645" s="12"/>
      <c r="E1645" s="12"/>
      <c r="F1645" s="12"/>
      <c r="G1645" s="12"/>
      <c r="H1645" s="12"/>
      <c r="I1645" s="12"/>
      <c r="J1645" s="12"/>
      <c r="K1645" s="12"/>
      <c r="L1645" s="12"/>
    </row>
    <row r="1646" s="13" customFormat="1" spans="2:12">
      <c r="B1646" s="12"/>
      <c r="C1646" s="12" t="s">
        <v>814</v>
      </c>
      <c r="D1646" s="12"/>
      <c r="E1646" s="12"/>
      <c r="F1646" s="12"/>
      <c r="G1646" s="12"/>
      <c r="H1646" s="12"/>
      <c r="I1646" s="12"/>
      <c r="J1646" s="12"/>
      <c r="K1646" s="12"/>
      <c r="L1646" s="12"/>
    </row>
    <row r="1647" s="13" customFormat="1" spans="2:12">
      <c r="B1647" s="12"/>
      <c r="C1647" s="20" t="s">
        <v>815</v>
      </c>
      <c r="D1647" s="12"/>
      <c r="E1647" s="12"/>
      <c r="F1647" s="12"/>
      <c r="G1647" s="12"/>
      <c r="H1647" s="12"/>
      <c r="I1647" s="12"/>
      <c r="J1647" s="12"/>
      <c r="K1647" s="12"/>
      <c r="L1647" s="12"/>
    </row>
    <row r="1648" s="13" customFormat="1" spans="2:12">
      <c r="B1648" s="12"/>
      <c r="C1648" s="12" t="s">
        <v>591</v>
      </c>
      <c r="D1648" s="12"/>
      <c r="E1648" s="12"/>
      <c r="F1648" s="12"/>
      <c r="G1648" s="12"/>
      <c r="H1648" s="12"/>
      <c r="I1648" s="12"/>
      <c r="J1648" s="12"/>
      <c r="K1648" s="12"/>
      <c r="L1648" s="12"/>
    </row>
    <row r="1649" s="13" customFormat="1" spans="2:12"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</row>
    <row r="1650" s="13" customFormat="1" spans="2:12">
      <c r="B1650" s="12"/>
      <c r="C1650" s="12" t="s">
        <v>816</v>
      </c>
      <c r="D1650" s="12">
        <v>58</v>
      </c>
      <c r="E1650" s="12"/>
      <c r="F1650" s="12"/>
      <c r="G1650" s="12"/>
      <c r="H1650" s="12"/>
      <c r="I1650" s="12">
        <f>D1650</f>
        <v>58</v>
      </c>
      <c r="J1650" s="12">
        <v>3793.10345</v>
      </c>
      <c r="K1650" s="12">
        <f>D1650*J1650</f>
        <v>220000.0001</v>
      </c>
      <c r="L1650" s="12"/>
    </row>
    <row r="1651" s="13" customFormat="1" spans="2:12">
      <c r="B1651" s="12"/>
      <c r="C1651" s="12"/>
      <c r="H1651" s="31"/>
      <c r="I1651" s="31"/>
      <c r="J1651" s="31"/>
      <c r="K1651" s="31"/>
      <c r="L1651" s="31"/>
    </row>
    <row r="1652" s="13" customFormat="1" spans="2:12">
      <c r="B1652" s="12"/>
      <c r="C1652" s="12"/>
      <c r="D1652" s="12"/>
      <c r="E1652" s="12"/>
      <c r="F1652" s="12"/>
      <c r="G1652" s="12"/>
      <c r="H1652" s="12" t="s">
        <v>20</v>
      </c>
      <c r="I1652" s="12">
        <f t="shared" ref="I1652:K1652" si="62">I1650</f>
        <v>58</v>
      </c>
      <c r="J1652" s="12">
        <f t="shared" si="62"/>
        <v>3793.10345</v>
      </c>
      <c r="K1652" s="46">
        <f t="shared" si="62"/>
        <v>220000.0001</v>
      </c>
      <c r="L1652" s="46" t="s">
        <v>21</v>
      </c>
    </row>
    <row r="1653" s="13" customFormat="1" spans="2:12"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</row>
    <row r="1654" s="13" customFormat="1" spans="2:12">
      <c r="B1654" s="12" t="s">
        <v>817</v>
      </c>
      <c r="C1654" s="20" t="s">
        <v>818</v>
      </c>
      <c r="D1654" s="12"/>
      <c r="E1654" s="12"/>
      <c r="F1654" s="12"/>
      <c r="G1654" s="12"/>
      <c r="H1654" s="12"/>
      <c r="I1654" s="12"/>
      <c r="J1654" s="12"/>
      <c r="K1654" s="12"/>
      <c r="L1654" s="12"/>
    </row>
    <row r="1655" s="13" customFormat="1" spans="2:12">
      <c r="B1655" s="12"/>
      <c r="C1655" s="12" t="s">
        <v>819</v>
      </c>
      <c r="D1655" s="12"/>
      <c r="E1655" s="12"/>
      <c r="F1655" s="12"/>
      <c r="G1655" s="12"/>
      <c r="H1655" s="12"/>
      <c r="I1655" s="12"/>
      <c r="J1655" s="12"/>
      <c r="K1655" s="12"/>
      <c r="L1655" s="12"/>
    </row>
    <row r="1656" s="13" customFormat="1" spans="2:12">
      <c r="B1656" s="12"/>
      <c r="C1656" s="12" t="s">
        <v>820</v>
      </c>
      <c r="D1656" s="12"/>
      <c r="E1656" s="12"/>
      <c r="F1656" s="12"/>
      <c r="G1656" s="12"/>
      <c r="H1656" s="12"/>
      <c r="I1656" s="12"/>
      <c r="J1656" s="12"/>
      <c r="K1656" s="12"/>
      <c r="L1656" s="12"/>
    </row>
    <row r="1657" s="13" customFormat="1" spans="2:12">
      <c r="B1657" s="12"/>
      <c r="C1657" s="12"/>
      <c r="D1657" s="12"/>
      <c r="E1657" s="12"/>
      <c r="F1657" s="12"/>
      <c r="G1657" s="12"/>
      <c r="H1657" s="12"/>
      <c r="I1657" s="12"/>
      <c r="J1657" s="12"/>
      <c r="K1657" s="12"/>
      <c r="L1657" s="12"/>
    </row>
    <row r="1658" s="13" customFormat="1" spans="2:12">
      <c r="B1658" s="12"/>
      <c r="C1658" s="12" t="s">
        <v>821</v>
      </c>
      <c r="D1658" s="12">
        <v>5</v>
      </c>
      <c r="E1658" s="12"/>
      <c r="F1658" s="12"/>
      <c r="G1658" s="12"/>
      <c r="H1658" s="12"/>
      <c r="I1658" s="12">
        <f>D1658</f>
        <v>5</v>
      </c>
      <c r="J1658" s="12">
        <v>0</v>
      </c>
      <c r="K1658" s="12">
        <f>D1658*J1658</f>
        <v>0</v>
      </c>
      <c r="L1658" s="12"/>
    </row>
    <row r="1659" s="13" customFormat="1" spans="2:12">
      <c r="B1659" s="12"/>
      <c r="C1659" s="12"/>
      <c r="H1659" s="31"/>
      <c r="I1659" s="31"/>
      <c r="J1659" s="31"/>
      <c r="K1659" s="31"/>
      <c r="L1659" s="31"/>
    </row>
    <row r="1660" s="13" customFormat="1" spans="2:12">
      <c r="B1660" s="12"/>
      <c r="C1660" s="12"/>
      <c r="D1660" s="12"/>
      <c r="E1660" s="12"/>
      <c r="F1660" s="12"/>
      <c r="G1660" s="12"/>
      <c r="H1660" s="12" t="s">
        <v>20</v>
      </c>
      <c r="I1660" s="12">
        <f t="shared" ref="I1660:K1660" si="63">I1658</f>
        <v>5</v>
      </c>
      <c r="J1660" s="12">
        <f t="shared" si="63"/>
        <v>0</v>
      </c>
      <c r="K1660" s="46">
        <f t="shared" si="63"/>
        <v>0</v>
      </c>
      <c r="L1660" s="46" t="s">
        <v>21</v>
      </c>
    </row>
    <row r="1661" s="13" customFormat="1" spans="2:12">
      <c r="B1661" s="12"/>
      <c r="C1661" s="12"/>
      <c r="D1661" s="12"/>
      <c r="E1661" s="12"/>
      <c r="F1661" s="12"/>
      <c r="G1661" s="12"/>
      <c r="H1661" s="12"/>
      <c r="I1661" s="12"/>
      <c r="J1661" s="12"/>
      <c r="K1661" s="12"/>
      <c r="L1661" s="12"/>
    </row>
    <row r="1662" s="13" customFormat="1" spans="2:12">
      <c r="B1662" s="12" t="s">
        <v>817</v>
      </c>
      <c r="C1662" s="20" t="s">
        <v>822</v>
      </c>
      <c r="D1662" s="12"/>
      <c r="E1662" s="12"/>
      <c r="F1662" s="12"/>
      <c r="G1662" s="12"/>
      <c r="H1662" s="12"/>
      <c r="I1662" s="12"/>
      <c r="J1662" s="12"/>
      <c r="K1662" s="12"/>
      <c r="L1662" s="12"/>
    </row>
    <row r="1663" s="13" customFormat="1" spans="2:12">
      <c r="B1663" s="12"/>
      <c r="C1663" s="12" t="s">
        <v>823</v>
      </c>
      <c r="D1663" s="12"/>
      <c r="E1663" s="12"/>
      <c r="F1663" s="12"/>
      <c r="G1663" s="12"/>
      <c r="H1663" s="12"/>
      <c r="I1663" s="12"/>
      <c r="J1663" s="12"/>
      <c r="K1663" s="12"/>
      <c r="L1663" s="12"/>
    </row>
    <row r="1664" s="13" customFormat="1" spans="2:12">
      <c r="B1664" s="12"/>
      <c r="C1664" s="12" t="s">
        <v>824</v>
      </c>
      <c r="D1664" s="12"/>
      <c r="E1664" s="12"/>
      <c r="F1664" s="12"/>
      <c r="G1664" s="12"/>
      <c r="H1664" s="12"/>
      <c r="I1664" s="12"/>
      <c r="J1664" s="12"/>
      <c r="K1664" s="12"/>
      <c r="L1664" s="12"/>
    </row>
    <row r="1665" s="13" customFormat="1" spans="2:12">
      <c r="B1665" s="12"/>
      <c r="C1665" s="12" t="s">
        <v>825</v>
      </c>
      <c r="D1665" s="12"/>
      <c r="E1665" s="12"/>
      <c r="F1665" s="12"/>
      <c r="G1665" s="12"/>
      <c r="H1665" s="12"/>
      <c r="I1665" s="12"/>
      <c r="J1665" s="12"/>
      <c r="K1665" s="12"/>
      <c r="L1665" s="12"/>
    </row>
    <row r="1666" s="13" customFormat="1" spans="2:12">
      <c r="B1666" s="12"/>
      <c r="C1666" s="12" t="s">
        <v>826</v>
      </c>
      <c r="D1666" s="12"/>
      <c r="E1666" s="12"/>
      <c r="F1666" s="12"/>
      <c r="G1666" s="12"/>
      <c r="H1666" s="12"/>
      <c r="I1666" s="12"/>
      <c r="J1666" s="12"/>
      <c r="K1666" s="12"/>
      <c r="L1666" s="12"/>
    </row>
    <row r="1667" s="13" customFormat="1" spans="2:12">
      <c r="B1667" s="12"/>
      <c r="C1667" s="12" t="s">
        <v>827</v>
      </c>
      <c r="D1667" s="12"/>
      <c r="E1667" s="12"/>
      <c r="F1667" s="12"/>
      <c r="G1667" s="12"/>
      <c r="H1667" s="12"/>
      <c r="I1667" s="12"/>
      <c r="J1667" s="12"/>
      <c r="K1667" s="12"/>
      <c r="L1667" s="12"/>
    </row>
    <row r="1668" s="13" customFormat="1" spans="2:12">
      <c r="B1668" s="12"/>
      <c r="C1668" s="12"/>
      <c r="D1668" s="12"/>
      <c r="E1668" s="12"/>
      <c r="F1668" s="12"/>
      <c r="G1668" s="12"/>
      <c r="H1668" s="12"/>
      <c r="I1668" s="12"/>
      <c r="J1668" s="12"/>
      <c r="K1668" s="12"/>
      <c r="L1668" s="12"/>
    </row>
    <row r="1669" s="13" customFormat="1" spans="2:12">
      <c r="B1669" s="12"/>
      <c r="C1669" s="12" t="s">
        <v>828</v>
      </c>
      <c r="D1669" s="12">
        <v>1</v>
      </c>
      <c r="E1669" s="12"/>
      <c r="F1669" s="12"/>
      <c r="G1669" s="12"/>
      <c r="H1669" s="12"/>
      <c r="I1669" s="12">
        <f t="shared" ref="I1669:I1672" si="64">D1669</f>
        <v>1</v>
      </c>
      <c r="J1669" s="12">
        <v>1500</v>
      </c>
      <c r="K1669" s="12">
        <f>I1669*J1669</f>
        <v>1500</v>
      </c>
      <c r="L1669" s="12"/>
    </row>
    <row r="1670" s="13" customFormat="1" spans="2:12">
      <c r="B1670" s="12"/>
      <c r="C1670" s="12" t="s">
        <v>829</v>
      </c>
      <c r="D1670" s="12">
        <v>1</v>
      </c>
      <c r="E1670" s="12"/>
      <c r="F1670" s="12"/>
      <c r="G1670" s="12"/>
      <c r="H1670" s="12"/>
      <c r="I1670" s="12">
        <f t="shared" si="64"/>
        <v>1</v>
      </c>
      <c r="J1670" s="12">
        <v>1500</v>
      </c>
      <c r="K1670" s="12">
        <v>1500</v>
      </c>
      <c r="L1670" s="12"/>
    </row>
    <row r="1671" s="13" customFormat="1" spans="2:12">
      <c r="B1671" s="12"/>
      <c r="C1671" s="12" t="s">
        <v>830</v>
      </c>
      <c r="D1671" s="12">
        <v>1</v>
      </c>
      <c r="E1671" s="12"/>
      <c r="F1671" s="12"/>
      <c r="G1671" s="12"/>
      <c r="H1671" s="12"/>
      <c r="I1671" s="12">
        <f t="shared" si="64"/>
        <v>1</v>
      </c>
      <c r="J1671" s="12">
        <v>1500</v>
      </c>
      <c r="K1671" s="12">
        <v>1500</v>
      </c>
      <c r="L1671" s="12"/>
    </row>
    <row r="1672" s="13" customFormat="1" spans="2:12">
      <c r="B1672" s="12"/>
      <c r="C1672" s="12" t="s">
        <v>831</v>
      </c>
      <c r="D1672" s="12">
        <v>1</v>
      </c>
      <c r="E1672" s="12"/>
      <c r="F1672" s="12"/>
      <c r="G1672" s="12"/>
      <c r="H1672" s="12"/>
      <c r="I1672" s="12">
        <f t="shared" si="64"/>
        <v>1</v>
      </c>
      <c r="J1672" s="12">
        <v>1500</v>
      </c>
      <c r="K1672" s="12">
        <v>1500</v>
      </c>
      <c r="L1672" s="12"/>
    </row>
    <row r="1673" s="13" customFormat="1" spans="2:12"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</row>
    <row r="1674" s="13" customFormat="1" spans="2:12">
      <c r="B1674" s="12"/>
      <c r="C1674" s="12"/>
      <c r="H1674" s="31"/>
      <c r="I1674" s="31"/>
      <c r="J1674" s="31"/>
      <c r="K1674" s="31"/>
      <c r="L1674" s="31"/>
    </row>
    <row r="1675" s="13" customFormat="1" spans="2:12">
      <c r="B1675" s="12"/>
      <c r="C1675" s="12"/>
      <c r="D1675" s="12"/>
      <c r="E1675" s="12"/>
      <c r="F1675" s="12"/>
      <c r="G1675" s="12"/>
      <c r="H1675" s="12" t="s">
        <v>20</v>
      </c>
      <c r="I1675" s="12">
        <f>I1669</f>
        <v>1</v>
      </c>
      <c r="J1675" s="12">
        <f>J1669</f>
        <v>1500</v>
      </c>
      <c r="K1675" s="46">
        <f>K1669+K1670+K1671+K1672</f>
        <v>6000</v>
      </c>
      <c r="L1675" s="46" t="s">
        <v>21</v>
      </c>
    </row>
    <row r="1676" s="13" customFormat="1" spans="2:12">
      <c r="B1676" s="12"/>
      <c r="C1676" s="12"/>
      <c r="D1676" s="12"/>
      <c r="E1676" s="12"/>
      <c r="F1676" s="12"/>
      <c r="G1676" s="12"/>
      <c r="H1676" s="12"/>
      <c r="I1676" s="12"/>
      <c r="J1676" s="12"/>
      <c r="K1676" s="12"/>
      <c r="L1676" s="12"/>
    </row>
    <row r="1677" s="13" customFormat="1" spans="2:12">
      <c r="B1677" s="33"/>
      <c r="C1677" s="28" t="s">
        <v>832</v>
      </c>
      <c r="D1677" s="28"/>
      <c r="E1677" s="28"/>
      <c r="F1677" s="28"/>
      <c r="G1677" s="28"/>
      <c r="H1677" s="28"/>
      <c r="I1677" s="28"/>
      <c r="J1677" s="28"/>
      <c r="K1677" s="28">
        <f>K1555+K1567+K1574+K1582+K1592+K1601+K1610+K1618+K1627+K1652+K1660+K1675</f>
        <v>327237.600122</v>
      </c>
      <c r="L1677" s="28" t="s">
        <v>21</v>
      </c>
    </row>
    <row r="1678" s="13" customFormat="1" spans="3:12">
      <c r="C1678" s="12"/>
      <c r="D1678" s="12"/>
      <c r="E1678" s="12"/>
      <c r="F1678" s="12"/>
      <c r="G1678" s="12"/>
      <c r="H1678" s="12"/>
      <c r="I1678" s="12"/>
      <c r="J1678" s="12"/>
      <c r="K1678" s="12"/>
      <c r="L1678" s="12"/>
    </row>
    <row r="1680" s="13" customFormat="1" spans="2:11">
      <c r="B1680" s="12" t="s">
        <v>1</v>
      </c>
      <c r="C1680" s="12" t="s">
        <v>2</v>
      </c>
      <c r="D1680" s="12" t="s">
        <v>3</v>
      </c>
      <c r="E1680" s="12" t="s">
        <v>4</v>
      </c>
      <c r="F1680" s="12" t="s">
        <v>5</v>
      </c>
      <c r="G1680" s="12" t="s">
        <v>6</v>
      </c>
      <c r="H1680" s="12" t="s">
        <v>7</v>
      </c>
      <c r="I1680" s="12" t="s">
        <v>3</v>
      </c>
      <c r="J1680" s="12" t="s">
        <v>8</v>
      </c>
      <c r="K1680" s="12" t="s">
        <v>736</v>
      </c>
    </row>
    <row r="1681" s="13" customFormat="1" spans="2:12">
      <c r="B1681" s="50" t="s">
        <v>833</v>
      </c>
      <c r="C1681" s="51" t="s">
        <v>834</v>
      </c>
      <c r="D1681" s="52"/>
      <c r="E1681" s="52"/>
      <c r="F1681" s="52"/>
      <c r="G1681" s="52"/>
      <c r="H1681" s="52"/>
      <c r="I1681" s="52"/>
      <c r="J1681" s="52"/>
      <c r="K1681" s="52"/>
      <c r="L1681" s="52"/>
    </row>
    <row r="1682" s="13" customFormat="1" spans="2:3">
      <c r="B1682" s="12"/>
      <c r="C1682" s="20"/>
    </row>
    <row r="1683" s="13" customFormat="1" spans="2:3">
      <c r="B1683" s="12" t="s">
        <v>835</v>
      </c>
      <c r="C1683" s="20" t="s">
        <v>836</v>
      </c>
    </row>
    <row r="1684" s="13" customFormat="1" spans="2:3">
      <c r="B1684" s="12"/>
      <c r="C1684" s="12" t="s">
        <v>837</v>
      </c>
    </row>
    <row r="1685" s="13" customFormat="1" spans="2:12">
      <c r="B1685" s="12"/>
      <c r="C1685" s="12" t="s">
        <v>838</v>
      </c>
      <c r="D1685" s="12"/>
      <c r="E1685" s="12"/>
      <c r="F1685" s="12"/>
      <c r="G1685" s="12"/>
      <c r="H1685" s="12"/>
      <c r="I1685" s="12"/>
      <c r="J1685" s="12"/>
      <c r="K1685" s="12"/>
      <c r="L1685" s="12"/>
    </row>
    <row r="1686" s="13" customFormat="1" spans="2:12">
      <c r="B1686" s="12"/>
      <c r="C1686" s="12" t="s">
        <v>839</v>
      </c>
      <c r="D1686" s="12"/>
      <c r="E1686" s="12"/>
      <c r="F1686" s="12"/>
      <c r="G1686" s="12"/>
      <c r="H1686" s="12"/>
      <c r="I1686" s="12"/>
      <c r="J1686" s="12"/>
      <c r="K1686" s="12"/>
      <c r="L1686" s="12"/>
    </row>
    <row r="1687" s="13" customFormat="1" spans="2:12">
      <c r="B1687" s="12"/>
      <c r="C1687" s="12" t="s">
        <v>840</v>
      </c>
      <c r="D1687" s="12"/>
      <c r="E1687" s="12"/>
      <c r="F1687" s="12"/>
      <c r="G1687" s="12"/>
      <c r="H1687" s="12"/>
      <c r="I1687" s="12"/>
      <c r="J1687" s="12"/>
      <c r="K1687" s="12"/>
      <c r="L1687" s="12"/>
    </row>
    <row r="1688" s="13" customFormat="1" spans="2:12">
      <c r="B1688" s="12"/>
      <c r="C1688" s="12" t="s">
        <v>841</v>
      </c>
      <c r="D1688" s="12"/>
      <c r="E1688" s="12"/>
      <c r="F1688" s="12"/>
      <c r="G1688" s="12"/>
      <c r="H1688" s="12"/>
      <c r="I1688" s="12"/>
      <c r="J1688" s="12"/>
      <c r="K1688" s="12"/>
      <c r="L1688" s="12"/>
    </row>
    <row r="1689" s="13" customFormat="1" spans="2:12">
      <c r="B1689" s="12"/>
      <c r="C1689" s="12" t="s">
        <v>842</v>
      </c>
      <c r="D1689" s="12"/>
      <c r="E1689" s="12"/>
      <c r="F1689" s="12"/>
      <c r="G1689" s="12"/>
      <c r="H1689" s="12"/>
      <c r="I1689" s="12"/>
      <c r="J1689" s="12"/>
      <c r="K1689" s="12"/>
      <c r="L1689" s="12"/>
    </row>
    <row r="1690" s="13" customFormat="1" spans="2:12">
      <c r="B1690" s="12"/>
      <c r="C1690" s="12" t="s">
        <v>591</v>
      </c>
      <c r="D1690" s="12"/>
      <c r="E1690" s="12"/>
      <c r="F1690" s="12"/>
      <c r="G1690" s="12"/>
      <c r="H1690" s="12"/>
      <c r="I1690" s="12"/>
      <c r="J1690" s="12"/>
      <c r="K1690" s="12"/>
      <c r="L1690" s="12"/>
    </row>
    <row r="1691" s="13" customFormat="1" spans="2:12"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</row>
    <row r="1692" s="13" customFormat="1" spans="2:12">
      <c r="B1692" s="12"/>
      <c r="C1692" s="12" t="s">
        <v>843</v>
      </c>
      <c r="D1692" s="12">
        <v>1</v>
      </c>
      <c r="E1692" s="12"/>
      <c r="F1692" s="12"/>
      <c r="G1692" s="12"/>
      <c r="H1692" s="12"/>
      <c r="I1692" s="12">
        <v>1</v>
      </c>
      <c r="J1692" s="12">
        <v>3500</v>
      </c>
      <c r="K1692" s="12">
        <f>I1692*J1692</f>
        <v>3500</v>
      </c>
      <c r="L1692" s="12"/>
    </row>
    <row r="1693" s="13" customFormat="1" spans="2:12">
      <c r="B1693" s="12"/>
      <c r="C1693" s="12"/>
      <c r="D1693" s="12"/>
      <c r="E1693" s="12"/>
      <c r="F1693" s="12"/>
      <c r="G1693" s="12"/>
      <c r="H1693" s="22"/>
      <c r="I1693" s="22"/>
      <c r="J1693" s="22"/>
      <c r="K1693" s="22"/>
      <c r="L1693" s="22"/>
    </row>
    <row r="1694" s="13" customFormat="1" spans="2:12">
      <c r="B1694" s="12"/>
      <c r="C1694" s="12"/>
      <c r="D1694" s="12"/>
      <c r="E1694" s="12"/>
      <c r="F1694" s="12"/>
      <c r="G1694" s="12"/>
      <c r="H1694" s="12" t="s">
        <v>20</v>
      </c>
      <c r="I1694" s="12">
        <f>SUM(I1677:I1693)</f>
        <v>1</v>
      </c>
      <c r="J1694" s="12">
        <v>3500</v>
      </c>
      <c r="K1694" s="46">
        <f>K1692</f>
        <v>3500</v>
      </c>
      <c r="L1694" s="46" t="s">
        <v>21</v>
      </c>
    </row>
    <row r="1695" s="13" customFormat="1" spans="2:3">
      <c r="B1695" s="12"/>
      <c r="C1695" s="20"/>
    </row>
    <row r="1696" s="13" customFormat="1" spans="2:3">
      <c r="B1696" s="20" t="s">
        <v>844</v>
      </c>
      <c r="C1696" s="20" t="s">
        <v>845</v>
      </c>
    </row>
    <row r="1697" s="13" customFormat="1" spans="2:5">
      <c r="B1697" s="12" t="s">
        <v>846</v>
      </c>
      <c r="C1697" s="20" t="s">
        <v>847</v>
      </c>
      <c r="D1697" s="53"/>
      <c r="E1697" s="53"/>
    </row>
    <row r="1698" s="13" customFormat="1" spans="2:3">
      <c r="B1698" s="12"/>
      <c r="C1698" s="12" t="s">
        <v>848</v>
      </c>
    </row>
    <row r="1699" s="13" customFormat="1" spans="2:3">
      <c r="B1699" s="12"/>
      <c r="C1699" s="12" t="s">
        <v>849</v>
      </c>
    </row>
    <row r="1700" s="13" customFormat="1" spans="2:3">
      <c r="B1700" s="12"/>
      <c r="C1700" s="12" t="s">
        <v>850</v>
      </c>
    </row>
    <row r="1701" s="13" customFormat="1" spans="2:3">
      <c r="B1701" s="12"/>
      <c r="C1701" s="12" t="s">
        <v>851</v>
      </c>
    </row>
    <row r="1702" s="13" customFormat="1" spans="2:3">
      <c r="B1702" s="12"/>
      <c r="C1702" s="12" t="s">
        <v>852</v>
      </c>
    </row>
    <row r="1703" s="13" customFormat="1" spans="2:3">
      <c r="B1703" s="12"/>
      <c r="C1703" s="12" t="s">
        <v>853</v>
      </c>
    </row>
    <row r="1704" s="13" customFormat="1" spans="2:3">
      <c r="B1704" s="12"/>
      <c r="C1704" s="12" t="s">
        <v>854</v>
      </c>
    </row>
    <row r="1705" s="13" customFormat="1" spans="2:3">
      <c r="B1705" s="12"/>
      <c r="C1705" s="12"/>
    </row>
    <row r="1706" s="13" customFormat="1" spans="2:12">
      <c r="B1706" s="12"/>
      <c r="C1706" s="12" t="s">
        <v>855</v>
      </c>
      <c r="D1706" s="12">
        <v>1</v>
      </c>
      <c r="E1706" s="12"/>
      <c r="F1706" s="12"/>
      <c r="G1706" s="12"/>
      <c r="H1706" s="12"/>
      <c r="I1706" s="12">
        <v>1</v>
      </c>
      <c r="J1706" s="12">
        <v>250</v>
      </c>
      <c r="K1706" s="12">
        <f t="shared" ref="K1706:K1715" si="65">I1706*J1706</f>
        <v>250</v>
      </c>
      <c r="L1706" s="12"/>
    </row>
    <row r="1707" s="13" customFormat="1" spans="2:12">
      <c r="B1707" s="12"/>
      <c r="C1707" s="12" t="s">
        <v>856</v>
      </c>
      <c r="D1707" s="12">
        <v>1</v>
      </c>
      <c r="E1707" s="12"/>
      <c r="F1707" s="12"/>
      <c r="G1707" s="12"/>
      <c r="H1707" s="12"/>
      <c r="I1707" s="12">
        <v>1</v>
      </c>
      <c r="J1707" s="12">
        <v>250</v>
      </c>
      <c r="K1707" s="12">
        <f t="shared" si="65"/>
        <v>250</v>
      </c>
      <c r="L1707" s="12"/>
    </row>
    <row r="1708" s="13" customFormat="1" spans="2:12">
      <c r="B1708" s="12"/>
      <c r="C1708" s="12" t="s">
        <v>733</v>
      </c>
      <c r="D1708" s="12">
        <v>1</v>
      </c>
      <c r="E1708" s="12"/>
      <c r="F1708" s="12"/>
      <c r="G1708" s="12"/>
      <c r="H1708" s="12"/>
      <c r="I1708" s="12">
        <v>1</v>
      </c>
      <c r="J1708" s="12">
        <v>250</v>
      </c>
      <c r="K1708" s="12">
        <f t="shared" si="65"/>
        <v>250</v>
      </c>
      <c r="L1708" s="12"/>
    </row>
    <row r="1709" s="13" customFormat="1" spans="2:12">
      <c r="B1709" s="12"/>
      <c r="C1709" s="12" t="s">
        <v>42</v>
      </c>
      <c r="D1709" s="12">
        <v>1</v>
      </c>
      <c r="E1709" s="12"/>
      <c r="F1709" s="12"/>
      <c r="G1709" s="12"/>
      <c r="H1709" s="12"/>
      <c r="I1709" s="12">
        <v>1</v>
      </c>
      <c r="J1709" s="12">
        <v>250</v>
      </c>
      <c r="K1709" s="12">
        <f t="shared" si="65"/>
        <v>250</v>
      </c>
      <c r="L1709" s="12"/>
    </row>
    <row r="1710" s="13" customFormat="1" spans="2:12">
      <c r="B1710" s="12"/>
      <c r="C1710" s="12" t="s">
        <v>396</v>
      </c>
      <c r="D1710" s="12">
        <v>1</v>
      </c>
      <c r="E1710" s="12"/>
      <c r="F1710" s="12"/>
      <c r="G1710" s="12"/>
      <c r="H1710" s="12"/>
      <c r="I1710" s="12">
        <v>1</v>
      </c>
      <c r="J1710" s="12">
        <v>250</v>
      </c>
      <c r="K1710" s="12">
        <f t="shared" si="65"/>
        <v>250</v>
      </c>
      <c r="L1710" s="12"/>
    </row>
    <row r="1711" s="13" customFormat="1" spans="2:12">
      <c r="B1711" s="12"/>
      <c r="C1711" s="12" t="s">
        <v>857</v>
      </c>
      <c r="D1711" s="12">
        <v>1</v>
      </c>
      <c r="E1711" s="12"/>
      <c r="F1711" s="12"/>
      <c r="G1711" s="12"/>
      <c r="H1711" s="12"/>
      <c r="I1711" s="12">
        <v>1</v>
      </c>
      <c r="J1711" s="12">
        <v>250</v>
      </c>
      <c r="K1711" s="12">
        <f t="shared" si="65"/>
        <v>250</v>
      </c>
      <c r="L1711" s="12"/>
    </row>
    <row r="1712" s="13" customFormat="1" spans="2:12">
      <c r="B1712" s="12"/>
      <c r="C1712" s="12" t="s">
        <v>858</v>
      </c>
      <c r="D1712" s="12">
        <v>1</v>
      </c>
      <c r="E1712" s="12"/>
      <c r="F1712" s="12"/>
      <c r="G1712" s="12"/>
      <c r="H1712" s="12"/>
      <c r="I1712" s="12">
        <v>1</v>
      </c>
      <c r="J1712" s="12">
        <v>250</v>
      </c>
      <c r="K1712" s="12">
        <f t="shared" si="65"/>
        <v>250</v>
      </c>
      <c r="L1712" s="12"/>
    </row>
    <row r="1713" s="13" customFormat="1" spans="2:12">
      <c r="B1713" s="12"/>
      <c r="C1713" s="12" t="s">
        <v>859</v>
      </c>
      <c r="D1713" s="12">
        <v>1</v>
      </c>
      <c r="E1713" s="12"/>
      <c r="F1713" s="12"/>
      <c r="G1713" s="12"/>
      <c r="H1713" s="12"/>
      <c r="I1713" s="12">
        <v>1</v>
      </c>
      <c r="J1713" s="12">
        <v>250</v>
      </c>
      <c r="K1713" s="12">
        <f t="shared" si="65"/>
        <v>250</v>
      </c>
      <c r="L1713" s="12"/>
    </row>
    <row r="1714" s="13" customFormat="1" spans="2:12">
      <c r="B1714" s="12"/>
      <c r="C1714" s="12" t="s">
        <v>63</v>
      </c>
      <c r="D1714" s="12">
        <v>1</v>
      </c>
      <c r="E1714" s="12"/>
      <c r="F1714" s="12"/>
      <c r="G1714" s="12"/>
      <c r="H1714" s="12"/>
      <c r="I1714" s="12">
        <v>1</v>
      </c>
      <c r="J1714" s="12">
        <v>250</v>
      </c>
      <c r="K1714" s="12">
        <f t="shared" si="65"/>
        <v>250</v>
      </c>
      <c r="L1714" s="12"/>
    </row>
    <row r="1715" s="13" customFormat="1" spans="2:12">
      <c r="B1715" s="12"/>
      <c r="C1715" s="12" t="s">
        <v>397</v>
      </c>
      <c r="D1715" s="12">
        <v>1</v>
      </c>
      <c r="E1715" s="12"/>
      <c r="F1715" s="12"/>
      <c r="G1715" s="12"/>
      <c r="H1715" s="12"/>
      <c r="I1715" s="12">
        <v>1</v>
      </c>
      <c r="J1715" s="12">
        <v>250</v>
      </c>
      <c r="K1715" s="12">
        <f t="shared" si="65"/>
        <v>250</v>
      </c>
      <c r="L1715" s="12"/>
    </row>
    <row r="1716" s="13" customFormat="1" spans="2:12">
      <c r="B1716" s="12"/>
      <c r="C1716" s="12"/>
      <c r="D1716" s="12"/>
      <c r="E1716" s="12"/>
      <c r="F1716" s="12"/>
      <c r="G1716" s="12"/>
      <c r="H1716" s="22"/>
      <c r="I1716" s="22"/>
      <c r="J1716" s="22"/>
      <c r="K1716" s="22"/>
      <c r="L1716" s="22"/>
    </row>
    <row r="1717" s="13" customFormat="1" spans="2:12">
      <c r="B1717" s="12"/>
      <c r="C1717" s="12"/>
      <c r="D1717" s="12"/>
      <c r="E1717" s="12"/>
      <c r="F1717" s="12"/>
      <c r="G1717" s="12"/>
      <c r="H1717" s="12" t="s">
        <v>20</v>
      </c>
      <c r="I1717" s="12">
        <f>SUM(I1706:I1716)</f>
        <v>10</v>
      </c>
      <c r="J1717" s="12">
        <v>250</v>
      </c>
      <c r="K1717" s="46">
        <f>K1706+K1707+K1708+K1709+K1710+K1711+K1712+K1713+K1714+K1715</f>
        <v>2500</v>
      </c>
      <c r="L1717" s="46" t="s">
        <v>21</v>
      </c>
    </row>
    <row r="1718" s="13" customFormat="1" spans="2:12">
      <c r="B1718" s="12"/>
      <c r="C1718" s="12"/>
      <c r="D1718" s="12"/>
      <c r="E1718" s="12"/>
      <c r="F1718" s="12"/>
      <c r="G1718" s="12"/>
      <c r="H1718" s="12"/>
      <c r="I1718" s="12"/>
      <c r="J1718" s="12"/>
      <c r="K1718" s="12"/>
      <c r="L1718" s="12"/>
    </row>
    <row r="1719" s="13" customFormat="1" spans="2:3">
      <c r="B1719" s="12" t="s">
        <v>860</v>
      </c>
      <c r="C1719" s="20" t="s">
        <v>861</v>
      </c>
    </row>
    <row r="1720" s="13" customFormat="1" spans="2:3">
      <c r="B1720" s="12"/>
      <c r="C1720" s="12" t="s">
        <v>862</v>
      </c>
    </row>
    <row r="1721" s="13" customFormat="1" spans="2:3">
      <c r="B1721" s="12"/>
      <c r="C1721" s="12" t="s">
        <v>863</v>
      </c>
    </row>
    <row r="1722" s="13" customFormat="1" spans="2:3">
      <c r="B1722" s="12"/>
      <c r="C1722" s="12" t="s">
        <v>864</v>
      </c>
    </row>
    <row r="1723" s="13" customFormat="1" spans="2:3">
      <c r="B1723" s="12"/>
      <c r="C1723" s="12" t="s">
        <v>865</v>
      </c>
    </row>
    <row r="1724" s="13" customFormat="1" spans="2:3">
      <c r="B1724" s="12"/>
      <c r="C1724" s="12" t="s">
        <v>866</v>
      </c>
    </row>
    <row r="1725" s="13" customFormat="1" spans="2:3">
      <c r="B1725" s="12"/>
      <c r="C1725" s="12" t="s">
        <v>867</v>
      </c>
    </row>
    <row r="1726" s="13" customFormat="1" spans="2:3">
      <c r="B1726" s="12"/>
      <c r="C1726" s="12" t="s">
        <v>868</v>
      </c>
    </row>
    <row r="1727" s="13" customFormat="1" spans="2:3">
      <c r="B1727" s="12"/>
      <c r="C1727" s="12" t="s">
        <v>869</v>
      </c>
    </row>
    <row r="1728" s="13" customFormat="1" spans="2:3">
      <c r="B1728" s="12"/>
      <c r="C1728" s="12"/>
    </row>
    <row r="1729" s="13" customFormat="1" spans="2:12">
      <c r="B1729" s="12"/>
      <c r="C1729" s="12" t="s">
        <v>426</v>
      </c>
      <c r="D1729" s="12">
        <v>1</v>
      </c>
      <c r="E1729" s="12"/>
      <c r="F1729" s="12"/>
      <c r="G1729" s="12"/>
      <c r="H1729" s="12"/>
      <c r="I1729" s="12">
        <v>1</v>
      </c>
      <c r="J1729" s="12">
        <v>2500</v>
      </c>
      <c r="K1729" s="12">
        <f>I1729*J1729</f>
        <v>2500</v>
      </c>
      <c r="L1729" s="12"/>
    </row>
    <row r="1730" s="13" customFormat="1" spans="2:12">
      <c r="B1730" s="12"/>
      <c r="C1730" s="12"/>
      <c r="D1730" s="12"/>
      <c r="E1730" s="12"/>
      <c r="F1730" s="12"/>
      <c r="G1730" s="12"/>
      <c r="H1730" s="22"/>
      <c r="I1730" s="22"/>
      <c r="J1730" s="22"/>
      <c r="K1730" s="22"/>
      <c r="L1730" s="22"/>
    </row>
    <row r="1731" s="13" customFormat="1" spans="2:12">
      <c r="B1731" s="12"/>
      <c r="C1731" s="12"/>
      <c r="D1731" s="12"/>
      <c r="E1731" s="12"/>
      <c r="F1731" s="12"/>
      <c r="G1731" s="12"/>
      <c r="H1731" s="12" t="s">
        <v>20</v>
      </c>
      <c r="I1731" s="12">
        <f>SUM(I1720:I1730)</f>
        <v>1</v>
      </c>
      <c r="J1731" s="12">
        <v>250</v>
      </c>
      <c r="K1731" s="46">
        <f>K1720+K1721+K1722+K1723+K1724+K1725+K1726+K1727+K1729</f>
        <v>2500</v>
      </c>
      <c r="L1731" s="46" t="s">
        <v>21</v>
      </c>
    </row>
    <row r="1732" s="13" customFormat="1" spans="2:12">
      <c r="B1732" s="12"/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</row>
    <row r="1733" s="13" customFormat="1" spans="2:3">
      <c r="B1733" s="12" t="s">
        <v>870</v>
      </c>
      <c r="C1733" s="20" t="s">
        <v>871</v>
      </c>
    </row>
    <row r="1734" s="13" customFormat="1" spans="2:3">
      <c r="B1734" s="12"/>
      <c r="C1734" s="12" t="s">
        <v>872</v>
      </c>
    </row>
    <row r="1735" s="13" customFormat="1" spans="2:3">
      <c r="B1735" s="12"/>
      <c r="C1735" s="12" t="s">
        <v>873</v>
      </c>
    </row>
    <row r="1736" s="13" customFormat="1" spans="2:3">
      <c r="B1736" s="12"/>
      <c r="C1736" s="12" t="s">
        <v>874</v>
      </c>
    </row>
    <row r="1737" s="13" customFormat="1" spans="2:3">
      <c r="B1737" s="12"/>
      <c r="C1737" s="12" t="s">
        <v>875</v>
      </c>
    </row>
    <row r="1738" s="13" customFormat="1" spans="2:3">
      <c r="B1738" s="12"/>
      <c r="C1738" s="12" t="s">
        <v>876</v>
      </c>
    </row>
    <row r="1739" s="13" customFormat="1" spans="2:3">
      <c r="B1739" s="12"/>
      <c r="C1739" s="12"/>
    </row>
    <row r="1740" s="13" customFormat="1" spans="2:12">
      <c r="B1740" s="12"/>
      <c r="C1740" s="12" t="s">
        <v>167</v>
      </c>
      <c r="D1740" s="12">
        <v>1</v>
      </c>
      <c r="E1740" s="12"/>
      <c r="F1740" s="12"/>
      <c r="G1740" s="12"/>
      <c r="H1740" s="12"/>
      <c r="I1740" s="12">
        <v>1</v>
      </c>
      <c r="J1740" s="12">
        <v>2000</v>
      </c>
      <c r="K1740" s="12">
        <f>I1740*J1740</f>
        <v>2000</v>
      </c>
      <c r="L1740" s="12"/>
    </row>
    <row r="1741" s="13" customFormat="1" spans="2:12">
      <c r="B1741" s="12"/>
      <c r="C1741" s="12"/>
      <c r="D1741" s="12"/>
      <c r="E1741" s="12"/>
      <c r="F1741" s="12"/>
      <c r="G1741" s="12"/>
      <c r="H1741" s="22"/>
      <c r="I1741" s="22"/>
      <c r="J1741" s="22"/>
      <c r="K1741" s="22"/>
      <c r="L1741" s="22"/>
    </row>
    <row r="1742" s="13" customFormat="1" spans="2:12">
      <c r="B1742" s="12"/>
      <c r="C1742" s="12"/>
      <c r="D1742" s="12"/>
      <c r="E1742" s="12"/>
      <c r="F1742" s="12"/>
      <c r="G1742" s="12"/>
      <c r="H1742" s="12" t="s">
        <v>20</v>
      </c>
      <c r="I1742" s="12">
        <v>1</v>
      </c>
      <c r="J1742" s="12">
        <f>J1740</f>
        <v>2000</v>
      </c>
      <c r="K1742" s="46">
        <f>K1740</f>
        <v>2000</v>
      </c>
      <c r="L1742" s="46" t="s">
        <v>21</v>
      </c>
    </row>
    <row r="1743" s="13" customFormat="1" spans="2:12"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</row>
    <row r="1744" s="13" customFormat="1" spans="2:12">
      <c r="B1744" s="12" t="s">
        <v>877</v>
      </c>
      <c r="C1744" s="20" t="s">
        <v>878</v>
      </c>
      <c r="D1744" s="12"/>
      <c r="E1744" s="12"/>
      <c r="F1744" s="12"/>
      <c r="G1744" s="12"/>
      <c r="H1744" s="12"/>
      <c r="I1744" s="12"/>
      <c r="J1744" s="12"/>
      <c r="K1744" s="12"/>
      <c r="L1744" s="12"/>
    </row>
    <row r="1745" s="13" customFormat="1" spans="2:12">
      <c r="B1745" s="12"/>
      <c r="C1745" s="12" t="s">
        <v>879</v>
      </c>
      <c r="D1745" s="12"/>
      <c r="E1745" s="12"/>
      <c r="F1745" s="12"/>
      <c r="G1745" s="12"/>
      <c r="H1745" s="12"/>
      <c r="I1745" s="12"/>
      <c r="J1745" s="12"/>
      <c r="K1745" s="12"/>
      <c r="L1745" s="12"/>
    </row>
    <row r="1746" s="13" customFormat="1" spans="2:12">
      <c r="B1746" s="12"/>
      <c r="C1746" s="12" t="s">
        <v>880</v>
      </c>
      <c r="D1746" s="12"/>
      <c r="E1746" s="12"/>
      <c r="F1746" s="12"/>
      <c r="G1746" s="12"/>
      <c r="H1746" s="12"/>
      <c r="I1746" s="12"/>
      <c r="J1746" s="12"/>
      <c r="K1746" s="12"/>
      <c r="L1746" s="12"/>
    </row>
    <row r="1747" s="13" customFormat="1" spans="2:12">
      <c r="B1747" s="12"/>
      <c r="C1747" s="12" t="s">
        <v>881</v>
      </c>
      <c r="D1747" s="12"/>
      <c r="E1747" s="12"/>
      <c r="F1747" s="12"/>
      <c r="G1747" s="12"/>
      <c r="H1747" s="12"/>
      <c r="I1747" s="12"/>
      <c r="J1747" s="12"/>
      <c r="K1747" s="12"/>
      <c r="L1747" s="12"/>
    </row>
    <row r="1748" s="13" customFormat="1" spans="2:12">
      <c r="B1748" s="12"/>
      <c r="C1748" s="12" t="s">
        <v>882</v>
      </c>
      <c r="D1748" s="12"/>
      <c r="E1748" s="12"/>
      <c r="F1748" s="12"/>
      <c r="G1748" s="12"/>
      <c r="H1748" s="12"/>
      <c r="I1748" s="12"/>
      <c r="J1748" s="12"/>
      <c r="K1748" s="12"/>
      <c r="L1748" s="12"/>
    </row>
    <row r="1749" s="13" customFormat="1" spans="2:12">
      <c r="B1749" s="12"/>
      <c r="C1749" s="12"/>
      <c r="D1749" s="12"/>
      <c r="E1749" s="12"/>
      <c r="F1749" s="12"/>
      <c r="G1749" s="12"/>
      <c r="H1749" s="12"/>
      <c r="I1749" s="12"/>
      <c r="J1749" s="12"/>
      <c r="K1749" s="12"/>
      <c r="L1749" s="12"/>
    </row>
    <row r="1750" s="13" customFormat="1" spans="2:12">
      <c r="B1750" s="12"/>
      <c r="C1750" s="12" t="s">
        <v>426</v>
      </c>
      <c r="D1750" s="12">
        <v>1</v>
      </c>
      <c r="E1750" s="12"/>
      <c r="F1750" s="12"/>
      <c r="G1750" s="12"/>
      <c r="H1750" s="12"/>
      <c r="I1750" s="12">
        <v>1</v>
      </c>
      <c r="J1750" s="12">
        <v>3000</v>
      </c>
      <c r="K1750" s="12">
        <f>I1750*J1750</f>
        <v>3000</v>
      </c>
      <c r="L1750" s="12"/>
    </row>
    <row r="1751" s="13" customFormat="1" spans="2:12">
      <c r="B1751" s="12"/>
      <c r="C1751" s="12"/>
      <c r="D1751" s="12"/>
      <c r="E1751" s="12"/>
      <c r="F1751" s="12"/>
      <c r="G1751" s="12"/>
      <c r="H1751" s="22"/>
      <c r="I1751" s="22"/>
      <c r="J1751" s="22"/>
      <c r="K1751" s="22"/>
      <c r="L1751" s="22"/>
    </row>
    <row r="1752" s="13" customFormat="1" spans="2:12">
      <c r="B1752" s="12"/>
      <c r="C1752" s="12"/>
      <c r="D1752" s="12"/>
      <c r="E1752" s="12"/>
      <c r="F1752" s="12"/>
      <c r="G1752" s="12"/>
      <c r="H1752" s="12" t="s">
        <v>20</v>
      </c>
      <c r="I1752" s="12">
        <v>1</v>
      </c>
      <c r="J1752" s="12">
        <f>J1750</f>
        <v>3000</v>
      </c>
      <c r="K1752" s="46">
        <f>K1750</f>
        <v>3000</v>
      </c>
      <c r="L1752" s="46" t="s">
        <v>21</v>
      </c>
    </row>
    <row r="1753" s="13" customFormat="1" spans="2:12">
      <c r="B1753" s="12"/>
      <c r="C1753" s="12"/>
      <c r="D1753" s="12"/>
      <c r="E1753" s="12"/>
      <c r="F1753" s="12"/>
      <c r="G1753" s="12"/>
      <c r="H1753" s="12"/>
      <c r="I1753" s="12"/>
      <c r="J1753" s="12"/>
      <c r="K1753" s="12"/>
      <c r="L1753" s="12"/>
    </row>
    <row r="1754" s="13" customFormat="1" spans="2:6">
      <c r="B1754" s="12" t="s">
        <v>883</v>
      </c>
      <c r="C1754" s="20" t="s">
        <v>884</v>
      </c>
      <c r="D1754" s="53"/>
      <c r="E1754" s="53"/>
      <c r="F1754" s="53"/>
    </row>
    <row r="1755" s="13" customFormat="1" spans="2:12">
      <c r="B1755" s="12"/>
      <c r="C1755" s="12" t="s">
        <v>885</v>
      </c>
      <c r="D1755" s="20"/>
      <c r="E1755" s="20"/>
      <c r="F1755" s="20"/>
      <c r="G1755" s="12"/>
      <c r="H1755" s="12"/>
      <c r="I1755" s="12"/>
      <c r="J1755" s="12"/>
      <c r="K1755" s="12"/>
      <c r="L1755" s="12"/>
    </row>
    <row r="1756" s="13" customFormat="1" spans="2:12">
      <c r="B1756" s="12"/>
      <c r="C1756" s="12" t="s">
        <v>886</v>
      </c>
      <c r="D1756" s="20"/>
      <c r="E1756" s="20"/>
      <c r="F1756" s="20"/>
      <c r="G1756" s="12"/>
      <c r="H1756" s="12"/>
      <c r="I1756" s="12"/>
      <c r="J1756" s="12"/>
      <c r="K1756" s="12"/>
      <c r="L1756" s="12"/>
    </row>
    <row r="1757" s="13" customFormat="1" spans="2:12">
      <c r="B1757" s="12"/>
      <c r="C1757" s="12" t="s">
        <v>887</v>
      </c>
      <c r="D1757" s="12"/>
      <c r="E1757" s="12"/>
      <c r="F1757" s="12"/>
      <c r="G1757" s="12"/>
      <c r="H1757" s="12"/>
      <c r="I1757" s="12"/>
      <c r="J1757" s="12"/>
      <c r="K1757" s="12"/>
      <c r="L1757" s="12"/>
    </row>
    <row r="1758" s="13" customFormat="1" spans="2:12"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</row>
    <row r="1759" s="13" customFormat="1" spans="2:12">
      <c r="B1759" s="12"/>
      <c r="C1759" s="12" t="s">
        <v>888</v>
      </c>
      <c r="D1759" s="12">
        <v>1</v>
      </c>
      <c r="E1759" s="12"/>
      <c r="F1759" s="12"/>
      <c r="G1759" s="12"/>
      <c r="H1759" s="12"/>
      <c r="I1759" s="12">
        <f>D1759</f>
        <v>1</v>
      </c>
      <c r="J1759" s="12">
        <v>200</v>
      </c>
      <c r="K1759" s="12">
        <f>I1759*J1759</f>
        <v>200</v>
      </c>
      <c r="L1759" s="12"/>
    </row>
    <row r="1760" s="13" customFormat="1" spans="2:12">
      <c r="B1760" s="12"/>
      <c r="C1760" s="12"/>
      <c r="D1760" s="12"/>
      <c r="E1760" s="12"/>
      <c r="F1760" s="12"/>
      <c r="G1760" s="12"/>
      <c r="H1760" s="22"/>
      <c r="I1760" s="22"/>
      <c r="J1760" s="22"/>
      <c r="K1760" s="22"/>
      <c r="L1760" s="22"/>
    </row>
    <row r="1761" s="13" customFormat="1" spans="2:12">
      <c r="B1761" s="12"/>
      <c r="C1761" s="12"/>
      <c r="D1761" s="12"/>
      <c r="E1761" s="12"/>
      <c r="F1761" s="12"/>
      <c r="G1761" s="12"/>
      <c r="H1761" s="12" t="s">
        <v>20</v>
      </c>
      <c r="I1761" s="12">
        <v>1</v>
      </c>
      <c r="J1761" s="12">
        <f>J1759</f>
        <v>200</v>
      </c>
      <c r="K1761" s="46">
        <f>K1759</f>
        <v>200</v>
      </c>
      <c r="L1761" s="46" t="s">
        <v>21</v>
      </c>
    </row>
    <row r="1762" s="13" customFormat="1" spans="2:12">
      <c r="B1762" s="12"/>
      <c r="C1762" s="12"/>
      <c r="D1762" s="12"/>
      <c r="E1762" s="12"/>
      <c r="F1762" s="12"/>
      <c r="G1762" s="12"/>
      <c r="H1762" s="12"/>
      <c r="I1762" s="12"/>
      <c r="J1762" s="12"/>
      <c r="K1762" s="12"/>
      <c r="L1762" s="12"/>
    </row>
    <row r="1763" s="13" customFormat="1" spans="2:6">
      <c r="B1763" s="12" t="s">
        <v>889</v>
      </c>
      <c r="C1763" s="20" t="s">
        <v>890</v>
      </c>
      <c r="D1763" s="53"/>
      <c r="E1763" s="53"/>
      <c r="F1763" s="53"/>
    </row>
    <row r="1764" s="13" customFormat="1" spans="2:7">
      <c r="B1764" s="12"/>
      <c r="C1764" s="12" t="s">
        <v>891</v>
      </c>
      <c r="D1764" s="12"/>
      <c r="E1764" s="12"/>
      <c r="F1764" s="12"/>
      <c r="G1764" s="12"/>
    </row>
    <row r="1765" s="13" customFormat="1" spans="2:7">
      <c r="B1765" s="12"/>
      <c r="C1765" s="12" t="s">
        <v>892</v>
      </c>
      <c r="D1765" s="12"/>
      <c r="E1765" s="12"/>
      <c r="F1765" s="12"/>
      <c r="G1765" s="12"/>
    </row>
    <row r="1766" s="13" customFormat="1" spans="2:7">
      <c r="B1766" s="12"/>
      <c r="C1766" s="12" t="s">
        <v>893</v>
      </c>
      <c r="D1766" s="12"/>
      <c r="E1766" s="12"/>
      <c r="F1766" s="12"/>
      <c r="G1766" s="12"/>
    </row>
    <row r="1767" s="13" customFormat="1" spans="2:6">
      <c r="B1767" s="12"/>
      <c r="C1767" s="12" t="s">
        <v>894</v>
      </c>
      <c r="D1767" s="53"/>
      <c r="E1767" s="53"/>
      <c r="F1767" s="53"/>
    </row>
    <row r="1768" s="13" customFormat="1" spans="2:6">
      <c r="B1768" s="12"/>
      <c r="C1768" s="20"/>
      <c r="D1768" s="53"/>
      <c r="E1768" s="53"/>
      <c r="F1768" s="53"/>
    </row>
    <row r="1769" s="13" customFormat="1" spans="2:12">
      <c r="B1769" s="12"/>
      <c r="C1769" s="12" t="s">
        <v>426</v>
      </c>
      <c r="D1769" s="12">
        <v>1</v>
      </c>
      <c r="E1769" s="20"/>
      <c r="F1769" s="20"/>
      <c r="G1769" s="12"/>
      <c r="H1769" s="12"/>
      <c r="I1769" s="12">
        <f>D1769</f>
        <v>1</v>
      </c>
      <c r="J1769" s="12">
        <v>150</v>
      </c>
      <c r="K1769" s="12">
        <f>I1769*J1769</f>
        <v>150</v>
      </c>
      <c r="L1769" s="12"/>
    </row>
    <row r="1770" s="13" customFormat="1" spans="2:12">
      <c r="B1770" s="12"/>
      <c r="C1770" s="20"/>
      <c r="D1770" s="20"/>
      <c r="E1770" s="20"/>
      <c r="F1770" s="20"/>
      <c r="G1770" s="12"/>
      <c r="H1770" s="22"/>
      <c r="I1770" s="22"/>
      <c r="J1770" s="22"/>
      <c r="K1770" s="22"/>
      <c r="L1770" s="22"/>
    </row>
    <row r="1771" s="13" customFormat="1" spans="2:12">
      <c r="B1771" s="12"/>
      <c r="C1771" s="20"/>
      <c r="D1771" s="20"/>
      <c r="E1771" s="20"/>
      <c r="F1771" s="20"/>
      <c r="G1771" s="12"/>
      <c r="H1771" s="12" t="s">
        <v>20</v>
      </c>
      <c r="I1771" s="12">
        <v>1</v>
      </c>
      <c r="J1771" s="12">
        <f>J1769</f>
        <v>150</v>
      </c>
      <c r="K1771" s="46">
        <f>K1769</f>
        <v>150</v>
      </c>
      <c r="L1771" s="46" t="s">
        <v>21</v>
      </c>
    </row>
    <row r="1772" s="13" customFormat="1" spans="2:12"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</row>
    <row r="1773" s="13" customFormat="1" spans="2:5">
      <c r="B1773" s="12" t="s">
        <v>895</v>
      </c>
      <c r="C1773" s="20" t="s">
        <v>896</v>
      </c>
      <c r="D1773" s="20"/>
      <c r="E1773" s="53"/>
    </row>
    <row r="1774" s="13" customFormat="1" spans="2:4">
      <c r="B1774" s="12"/>
      <c r="C1774" s="12" t="s">
        <v>897</v>
      </c>
      <c r="D1774" s="12"/>
    </row>
    <row r="1775" s="13" customFormat="1" spans="2:4">
      <c r="B1775" s="12"/>
      <c r="C1775" s="12" t="s">
        <v>882</v>
      </c>
      <c r="D1775" s="12"/>
    </row>
    <row r="1776" s="13" customFormat="1" spans="2:4">
      <c r="B1776" s="12"/>
      <c r="C1776" s="12"/>
      <c r="D1776" s="12"/>
    </row>
    <row r="1777" s="13" customFormat="1" spans="2:12">
      <c r="B1777" s="12"/>
      <c r="C1777" s="12" t="s">
        <v>898</v>
      </c>
      <c r="D1777" s="12">
        <v>1</v>
      </c>
      <c r="E1777" s="20"/>
      <c r="F1777" s="20"/>
      <c r="G1777" s="12"/>
      <c r="H1777" s="12"/>
      <c r="I1777" s="12">
        <f>D1777</f>
        <v>1</v>
      </c>
      <c r="J1777" s="12">
        <v>150</v>
      </c>
      <c r="K1777" s="12">
        <f>I1777*J1777</f>
        <v>150</v>
      </c>
      <c r="L1777" s="12"/>
    </row>
    <row r="1778" s="13" customFormat="1" spans="2:12">
      <c r="B1778" s="12"/>
      <c r="C1778" s="20"/>
      <c r="D1778" s="20"/>
      <c r="E1778" s="20"/>
      <c r="F1778" s="20"/>
      <c r="G1778" s="12"/>
      <c r="H1778" s="22"/>
      <c r="I1778" s="22"/>
      <c r="J1778" s="22"/>
      <c r="K1778" s="22"/>
      <c r="L1778" s="22"/>
    </row>
    <row r="1779" s="13" customFormat="1" spans="2:12">
      <c r="B1779" s="12"/>
      <c r="C1779" s="20"/>
      <c r="D1779" s="20"/>
      <c r="E1779" s="20"/>
      <c r="F1779" s="20"/>
      <c r="G1779" s="12"/>
      <c r="H1779" s="12" t="s">
        <v>20</v>
      </c>
      <c r="I1779" s="12">
        <v>1</v>
      </c>
      <c r="J1779" s="12">
        <f>J1777</f>
        <v>150</v>
      </c>
      <c r="K1779" s="46">
        <f>K1777</f>
        <v>150</v>
      </c>
      <c r="L1779" s="46" t="s">
        <v>21</v>
      </c>
    </row>
    <row r="1780" s="13" customFormat="1" spans="2:12">
      <c r="B1780" s="12"/>
      <c r="C1780" s="20"/>
      <c r="D1780" s="20"/>
      <c r="E1780" s="20"/>
      <c r="F1780" s="20"/>
      <c r="G1780" s="12"/>
      <c r="H1780" s="12"/>
      <c r="I1780" s="12"/>
      <c r="J1780" s="12"/>
      <c r="K1780" s="12"/>
      <c r="L1780" s="12"/>
    </row>
    <row r="1781" s="13" customFormat="1" spans="2:3">
      <c r="B1781" s="12" t="s">
        <v>899</v>
      </c>
      <c r="C1781" s="20" t="s">
        <v>900</v>
      </c>
    </row>
    <row r="1782" s="13" customFormat="1" spans="2:3">
      <c r="B1782" s="12"/>
      <c r="C1782" s="12" t="s">
        <v>901</v>
      </c>
    </row>
    <row r="1783" s="13" customFormat="1" spans="2:12">
      <c r="B1783" s="12"/>
      <c r="C1783" s="12" t="s">
        <v>902</v>
      </c>
      <c r="D1783" s="12"/>
      <c r="E1783" s="12"/>
      <c r="F1783" s="12"/>
      <c r="G1783" s="12"/>
      <c r="H1783" s="12"/>
      <c r="I1783" s="12"/>
      <c r="J1783" s="12"/>
      <c r="K1783" s="12"/>
      <c r="L1783" s="12"/>
    </row>
    <row r="1784" s="13" customFormat="1" spans="2:12">
      <c r="B1784" s="12"/>
      <c r="C1784" s="12"/>
      <c r="D1784" s="12"/>
      <c r="E1784" s="12"/>
      <c r="F1784" s="12"/>
      <c r="G1784" s="12"/>
      <c r="H1784" s="12"/>
      <c r="I1784" s="12"/>
      <c r="J1784" s="12"/>
      <c r="K1784" s="12"/>
      <c r="L1784" s="12"/>
    </row>
    <row r="1785" s="13" customFormat="1" spans="2:12">
      <c r="B1785" s="12"/>
      <c r="C1785" s="12" t="s">
        <v>903</v>
      </c>
      <c r="D1785" s="12">
        <v>1</v>
      </c>
      <c r="E1785" s="12"/>
      <c r="F1785" s="12"/>
      <c r="G1785" s="12"/>
      <c r="H1785" s="12"/>
      <c r="I1785" s="12">
        <v>1</v>
      </c>
      <c r="J1785" s="12">
        <v>60</v>
      </c>
      <c r="K1785" s="12">
        <f t="shared" ref="K1785:K1788" si="66">I1785*J1785</f>
        <v>60</v>
      </c>
      <c r="L1785" s="12"/>
    </row>
    <row r="1786" s="13" customFormat="1" spans="2:12">
      <c r="B1786" s="12"/>
      <c r="C1786" s="12" t="s">
        <v>904</v>
      </c>
      <c r="D1786" s="12">
        <v>1</v>
      </c>
      <c r="E1786" s="12"/>
      <c r="F1786" s="12"/>
      <c r="G1786" s="12"/>
      <c r="H1786" s="12"/>
      <c r="I1786" s="12">
        <v>1</v>
      </c>
      <c r="J1786" s="12">
        <v>60</v>
      </c>
      <c r="K1786" s="12">
        <f t="shared" si="66"/>
        <v>60</v>
      </c>
      <c r="L1786" s="12"/>
    </row>
    <row r="1787" s="13" customFormat="1" spans="2:12">
      <c r="B1787" s="12"/>
      <c r="C1787" s="12" t="s">
        <v>905</v>
      </c>
      <c r="D1787" s="12">
        <v>1</v>
      </c>
      <c r="E1787" s="12"/>
      <c r="F1787" s="12"/>
      <c r="G1787" s="12"/>
      <c r="H1787" s="12"/>
      <c r="I1787" s="12">
        <v>1</v>
      </c>
      <c r="J1787" s="12">
        <v>60</v>
      </c>
      <c r="K1787" s="12">
        <f t="shared" si="66"/>
        <v>60</v>
      </c>
      <c r="L1787" s="12"/>
    </row>
    <row r="1788" s="13" customFormat="1" spans="2:12">
      <c r="B1788" s="12"/>
      <c r="C1788" s="12" t="s">
        <v>906</v>
      </c>
      <c r="D1788" s="12">
        <v>1</v>
      </c>
      <c r="E1788" s="12"/>
      <c r="F1788" s="12"/>
      <c r="G1788" s="12"/>
      <c r="H1788" s="12"/>
      <c r="I1788" s="12">
        <v>1</v>
      </c>
      <c r="J1788" s="12">
        <v>60</v>
      </c>
      <c r="K1788" s="12">
        <f t="shared" si="66"/>
        <v>60</v>
      </c>
      <c r="L1788" s="12"/>
    </row>
    <row r="1789" s="13" customFormat="1" spans="2:12">
      <c r="B1789" s="12"/>
      <c r="C1789" s="12"/>
      <c r="D1789" s="12"/>
      <c r="E1789" s="12"/>
      <c r="F1789" s="12"/>
      <c r="G1789" s="12"/>
      <c r="H1789" s="22"/>
      <c r="I1789" s="22"/>
      <c r="J1789" s="22"/>
      <c r="K1789" s="22"/>
      <c r="L1789" s="22"/>
    </row>
    <row r="1790" s="13" customFormat="1" spans="2:12">
      <c r="B1790" s="12"/>
      <c r="C1790" s="12"/>
      <c r="D1790" s="12"/>
      <c r="E1790" s="12"/>
      <c r="F1790" s="12"/>
      <c r="G1790" s="12"/>
      <c r="H1790" s="12" t="s">
        <v>20</v>
      </c>
      <c r="I1790" s="12">
        <f>SUM(I1785:I1789)</f>
        <v>4</v>
      </c>
      <c r="J1790" s="12">
        <f>J1788</f>
        <v>60</v>
      </c>
      <c r="K1790" s="46">
        <f>K1785+K1786+K1787+K1788</f>
        <v>240</v>
      </c>
      <c r="L1790" s="46" t="s">
        <v>21</v>
      </c>
    </row>
    <row r="1791" s="13" customFormat="1" spans="2:12">
      <c r="B1791" s="12"/>
      <c r="C1791" s="12"/>
      <c r="D1791" s="12"/>
      <c r="E1791" s="12"/>
      <c r="F1791" s="12"/>
      <c r="G1791" s="12"/>
      <c r="H1791" s="12"/>
      <c r="I1791" s="12"/>
      <c r="J1791" s="12"/>
      <c r="K1791" s="12"/>
      <c r="L1791" s="12"/>
    </row>
    <row r="1792" s="13" customFormat="1" spans="2:12">
      <c r="B1792" s="12" t="s">
        <v>907</v>
      </c>
      <c r="C1792" s="20" t="s">
        <v>908</v>
      </c>
      <c r="D1792" s="12"/>
      <c r="E1792" s="12"/>
      <c r="F1792" s="12"/>
      <c r="G1792" s="12"/>
      <c r="H1792" s="12"/>
      <c r="I1792" s="12"/>
      <c r="J1792" s="12"/>
      <c r="K1792" s="12"/>
      <c r="L1792" s="12"/>
    </row>
    <row r="1793" s="13" customFormat="1" spans="2:12">
      <c r="B1793" s="12"/>
      <c r="C1793" s="12" t="s">
        <v>909</v>
      </c>
      <c r="D1793" s="12"/>
      <c r="E1793" s="12"/>
      <c r="F1793" s="12"/>
      <c r="G1793" s="12"/>
      <c r="H1793" s="12"/>
      <c r="I1793" s="12"/>
      <c r="J1793" s="12"/>
      <c r="K1793" s="12"/>
      <c r="L1793" s="12"/>
    </row>
    <row r="1794" s="13" customFormat="1" spans="2:12">
      <c r="B1794" s="12"/>
      <c r="C1794" s="12" t="s">
        <v>910</v>
      </c>
      <c r="D1794" s="12"/>
      <c r="E1794" s="12"/>
      <c r="F1794" s="12"/>
      <c r="G1794" s="12"/>
      <c r="H1794" s="12"/>
      <c r="I1794" s="12"/>
      <c r="J1794" s="12"/>
      <c r="K1794" s="12"/>
      <c r="L1794" s="12"/>
    </row>
    <row r="1795" s="13" customFormat="1" spans="2:12">
      <c r="B1795" s="12"/>
      <c r="C1795" s="12" t="s">
        <v>911</v>
      </c>
      <c r="D1795" s="12"/>
      <c r="E1795" s="12"/>
      <c r="F1795" s="12"/>
      <c r="G1795" s="12"/>
      <c r="H1795" s="12"/>
      <c r="I1795" s="12"/>
      <c r="J1795" s="12"/>
      <c r="K1795" s="12"/>
      <c r="L1795" s="12"/>
    </row>
    <row r="1796" s="13" customFormat="1" spans="2:12">
      <c r="B1796" s="12"/>
      <c r="C1796" s="12" t="s">
        <v>882</v>
      </c>
      <c r="D1796" s="12"/>
      <c r="E1796" s="12"/>
      <c r="F1796" s="12"/>
      <c r="G1796" s="12"/>
      <c r="H1796" s="12"/>
      <c r="I1796" s="12"/>
      <c r="J1796" s="12"/>
      <c r="K1796" s="12"/>
      <c r="L1796" s="12"/>
    </row>
    <row r="1797" s="13" customFormat="1" spans="2:12">
      <c r="B1797" s="12"/>
      <c r="C1797" s="20"/>
      <c r="D1797" s="12"/>
      <c r="E1797" s="12"/>
      <c r="F1797" s="12"/>
      <c r="G1797" s="12"/>
      <c r="H1797" s="12"/>
      <c r="I1797" s="12"/>
      <c r="J1797" s="12"/>
      <c r="K1797" s="12"/>
      <c r="L1797" s="12"/>
    </row>
    <row r="1798" s="13" customFormat="1" spans="2:12">
      <c r="B1798" s="12"/>
      <c r="C1798" s="12" t="s">
        <v>912</v>
      </c>
      <c r="D1798" s="12">
        <v>1</v>
      </c>
      <c r="E1798" s="12"/>
      <c r="F1798" s="12"/>
      <c r="G1798" s="12"/>
      <c r="H1798" s="12"/>
      <c r="I1798" s="12">
        <v>1</v>
      </c>
      <c r="J1798" s="12">
        <v>60</v>
      </c>
      <c r="K1798" s="12">
        <f t="shared" ref="K1798:K1805" si="67">I1798*J1798</f>
        <v>60</v>
      </c>
      <c r="L1798" s="12"/>
    </row>
    <row r="1799" s="13" customFormat="1" spans="2:12">
      <c r="B1799" s="12"/>
      <c r="C1799" s="12" t="s">
        <v>913</v>
      </c>
      <c r="D1799" s="12">
        <v>1</v>
      </c>
      <c r="E1799" s="12"/>
      <c r="F1799" s="12"/>
      <c r="G1799" s="12"/>
      <c r="H1799" s="12"/>
      <c r="I1799" s="12">
        <v>1</v>
      </c>
      <c r="J1799" s="12">
        <v>60</v>
      </c>
      <c r="K1799" s="12">
        <f t="shared" si="67"/>
        <v>60</v>
      </c>
      <c r="L1799" s="12"/>
    </row>
    <row r="1800" s="13" customFormat="1" spans="2:12">
      <c r="B1800" s="12"/>
      <c r="C1800" s="12" t="s">
        <v>914</v>
      </c>
      <c r="D1800" s="12">
        <v>1</v>
      </c>
      <c r="E1800" s="12"/>
      <c r="F1800" s="12"/>
      <c r="G1800" s="12"/>
      <c r="H1800" s="12"/>
      <c r="I1800" s="12">
        <v>1</v>
      </c>
      <c r="J1800" s="12">
        <v>60</v>
      </c>
      <c r="K1800" s="12">
        <f t="shared" si="67"/>
        <v>60</v>
      </c>
      <c r="L1800" s="12"/>
    </row>
    <row r="1801" s="13" customFormat="1" spans="2:12">
      <c r="B1801" s="12"/>
      <c r="C1801" s="12" t="s">
        <v>915</v>
      </c>
      <c r="D1801" s="12">
        <v>2</v>
      </c>
      <c r="E1801" s="12"/>
      <c r="F1801" s="12"/>
      <c r="G1801" s="12"/>
      <c r="H1801" s="12"/>
      <c r="I1801" s="12">
        <v>2</v>
      </c>
      <c r="J1801" s="12">
        <v>60</v>
      </c>
      <c r="K1801" s="12">
        <f t="shared" si="67"/>
        <v>120</v>
      </c>
      <c r="L1801" s="12"/>
    </row>
    <row r="1802" s="13" customFormat="1" spans="2:12">
      <c r="B1802" s="12"/>
      <c r="C1802" s="12" t="s">
        <v>916</v>
      </c>
      <c r="D1802" s="12">
        <v>1</v>
      </c>
      <c r="E1802" s="12"/>
      <c r="F1802" s="12"/>
      <c r="G1802" s="12"/>
      <c r="H1802" s="12"/>
      <c r="I1802" s="12">
        <v>1</v>
      </c>
      <c r="J1802" s="12">
        <v>60</v>
      </c>
      <c r="K1802" s="12">
        <f t="shared" si="67"/>
        <v>60</v>
      </c>
      <c r="L1802" s="12"/>
    </row>
    <row r="1803" s="13" customFormat="1" spans="2:12">
      <c r="B1803" s="12"/>
      <c r="C1803" s="12" t="s">
        <v>917</v>
      </c>
      <c r="D1803" s="12">
        <v>1</v>
      </c>
      <c r="E1803" s="12"/>
      <c r="F1803" s="12"/>
      <c r="G1803" s="12"/>
      <c r="H1803" s="12"/>
      <c r="I1803" s="12">
        <v>1</v>
      </c>
      <c r="J1803" s="12">
        <v>60</v>
      </c>
      <c r="K1803" s="12">
        <f t="shared" si="67"/>
        <v>60</v>
      </c>
      <c r="L1803" s="12"/>
    </row>
    <row r="1804" s="13" customFormat="1" spans="2:12">
      <c r="B1804" s="12"/>
      <c r="C1804" s="12" t="s">
        <v>918</v>
      </c>
      <c r="D1804" s="12">
        <v>1</v>
      </c>
      <c r="E1804" s="12"/>
      <c r="F1804" s="12"/>
      <c r="G1804" s="12"/>
      <c r="H1804" s="12"/>
      <c r="I1804" s="12">
        <v>1</v>
      </c>
      <c r="J1804" s="12">
        <v>60</v>
      </c>
      <c r="K1804" s="12">
        <f t="shared" si="67"/>
        <v>60</v>
      </c>
      <c r="L1804" s="12"/>
    </row>
    <row r="1805" s="13" customFormat="1" spans="2:12">
      <c r="B1805" s="12"/>
      <c r="C1805" s="12" t="s">
        <v>919</v>
      </c>
      <c r="D1805" s="12">
        <v>1</v>
      </c>
      <c r="E1805" s="12"/>
      <c r="F1805" s="12"/>
      <c r="G1805" s="12"/>
      <c r="H1805" s="12"/>
      <c r="I1805" s="12">
        <v>1</v>
      </c>
      <c r="J1805" s="12">
        <v>60</v>
      </c>
      <c r="K1805" s="12">
        <f t="shared" si="67"/>
        <v>60</v>
      </c>
      <c r="L1805" s="12"/>
    </row>
    <row r="1806" s="13" customFormat="1" spans="2:12">
      <c r="B1806" s="12"/>
      <c r="C1806" s="12"/>
      <c r="D1806" s="12"/>
      <c r="E1806" s="12"/>
      <c r="F1806" s="12"/>
      <c r="G1806" s="12"/>
      <c r="H1806" s="22"/>
      <c r="I1806" s="22"/>
      <c r="J1806" s="22"/>
      <c r="K1806" s="22"/>
      <c r="L1806" s="22"/>
    </row>
    <row r="1807" s="13" customFormat="1" spans="2:12">
      <c r="B1807" s="12"/>
      <c r="C1807" s="12"/>
      <c r="D1807" s="12"/>
      <c r="E1807" s="12"/>
      <c r="F1807" s="12"/>
      <c r="G1807" s="12"/>
      <c r="H1807" s="12" t="s">
        <v>20</v>
      </c>
      <c r="I1807" s="12">
        <f>SUM(I1798:I1806)</f>
        <v>9</v>
      </c>
      <c r="J1807" s="12">
        <f>J1805</f>
        <v>60</v>
      </c>
      <c r="K1807" s="46">
        <f>K1798+K1799+K1800+K1801+K1802+K1803+K1804+K1805</f>
        <v>540</v>
      </c>
      <c r="L1807" s="46" t="s">
        <v>21</v>
      </c>
    </row>
    <row r="1808" s="13" customFormat="1" spans="2:12">
      <c r="B1808" s="12"/>
      <c r="C1808" s="12"/>
      <c r="D1808" s="12"/>
      <c r="E1808" s="12"/>
      <c r="F1808" s="12"/>
      <c r="G1808" s="12"/>
      <c r="H1808" s="12"/>
      <c r="I1808" s="12"/>
      <c r="J1808" s="12"/>
      <c r="K1808" s="12"/>
      <c r="L1808" s="12"/>
    </row>
    <row r="1809" s="13" customFormat="1" spans="2:3">
      <c r="B1809" s="20" t="s">
        <v>920</v>
      </c>
      <c r="C1809" s="20" t="s">
        <v>921</v>
      </c>
    </row>
    <row r="1810" s="13" customFormat="1" spans="2:12">
      <c r="B1810" s="20"/>
      <c r="C1810" s="12" t="s">
        <v>922</v>
      </c>
      <c r="D1810" s="12"/>
      <c r="E1810" s="12"/>
      <c r="F1810" s="12"/>
      <c r="G1810" s="12"/>
      <c r="H1810" s="12"/>
      <c r="I1810" s="12"/>
      <c r="J1810" s="12"/>
      <c r="K1810" s="12"/>
      <c r="L1810" s="12"/>
    </row>
    <row r="1811" s="13" customFormat="1" spans="2:12">
      <c r="B1811" s="20"/>
      <c r="C1811" s="12" t="s">
        <v>923</v>
      </c>
      <c r="D1811" s="12"/>
      <c r="E1811" s="12"/>
      <c r="F1811" s="12"/>
      <c r="G1811" s="12"/>
      <c r="H1811" s="12"/>
      <c r="I1811" s="12"/>
      <c r="J1811" s="12"/>
      <c r="K1811" s="12"/>
      <c r="L1811" s="12"/>
    </row>
    <row r="1812" s="13" customFormat="1" spans="2:12">
      <c r="B1812" s="20"/>
      <c r="C1812" s="12" t="s">
        <v>924</v>
      </c>
      <c r="D1812" s="12"/>
      <c r="E1812" s="12"/>
      <c r="F1812" s="12"/>
      <c r="G1812" s="12"/>
      <c r="H1812" s="12"/>
      <c r="I1812" s="12"/>
      <c r="J1812" s="12"/>
      <c r="K1812" s="12"/>
      <c r="L1812" s="12"/>
    </row>
    <row r="1813" s="13" customFormat="1" spans="2:12">
      <c r="B1813" s="20"/>
      <c r="C1813" s="12" t="s">
        <v>925</v>
      </c>
      <c r="D1813" s="12"/>
      <c r="E1813" s="12"/>
      <c r="F1813" s="12"/>
      <c r="G1813" s="12"/>
      <c r="H1813" s="12"/>
      <c r="I1813" s="12"/>
      <c r="J1813" s="12"/>
      <c r="K1813" s="12"/>
      <c r="L1813" s="12"/>
    </row>
    <row r="1814" s="13" customFormat="1" spans="2:12">
      <c r="B1814" s="20"/>
      <c r="C1814" s="12" t="s">
        <v>926</v>
      </c>
      <c r="D1814" s="12"/>
      <c r="E1814" s="12"/>
      <c r="F1814" s="12"/>
      <c r="G1814" s="12"/>
      <c r="H1814" s="12"/>
      <c r="I1814" s="12"/>
      <c r="J1814" s="12"/>
      <c r="K1814" s="12"/>
      <c r="L1814" s="12"/>
    </row>
    <row r="1815" s="13" customFormat="1" spans="2:12">
      <c r="B1815" s="20"/>
      <c r="C1815" s="12" t="s">
        <v>927</v>
      </c>
      <c r="D1815" s="12"/>
      <c r="E1815" s="12"/>
      <c r="F1815" s="12"/>
      <c r="G1815" s="12"/>
      <c r="H1815" s="12"/>
      <c r="I1815" s="12"/>
      <c r="J1815" s="12"/>
      <c r="K1815" s="12"/>
      <c r="L1815" s="12"/>
    </row>
    <row r="1816" s="13" customFormat="1" spans="2:12">
      <c r="B1816" s="20"/>
      <c r="C1816" s="12" t="s">
        <v>928</v>
      </c>
      <c r="D1816" s="12"/>
      <c r="E1816" s="12"/>
      <c r="F1816" s="12"/>
      <c r="G1816" s="12"/>
      <c r="H1816" s="12"/>
      <c r="I1816" s="12"/>
      <c r="J1816" s="12"/>
      <c r="K1816" s="12"/>
      <c r="L1816" s="12"/>
    </row>
    <row r="1817" s="13" customFormat="1" spans="2:12">
      <c r="B1817" s="20"/>
      <c r="C1817" s="12"/>
      <c r="D1817" s="12"/>
      <c r="E1817" s="12"/>
      <c r="F1817" s="12"/>
      <c r="G1817" s="12"/>
      <c r="H1817" s="12"/>
      <c r="I1817" s="12"/>
      <c r="J1817" s="12"/>
      <c r="K1817" s="12"/>
      <c r="L1817" s="12"/>
    </row>
    <row r="1818" s="13" customFormat="1" spans="2:12">
      <c r="B1818" s="20"/>
      <c r="C1818" s="12" t="s">
        <v>929</v>
      </c>
      <c r="D1818" s="12">
        <v>250</v>
      </c>
      <c r="E1818" s="12"/>
      <c r="F1818" s="12"/>
      <c r="G1818" s="12"/>
      <c r="H1818" s="12"/>
      <c r="I1818" s="12">
        <f>D1818</f>
        <v>250</v>
      </c>
      <c r="J1818" s="12">
        <v>11.6</v>
      </c>
      <c r="K1818" s="12">
        <f>I1818*J1818</f>
        <v>2900</v>
      </c>
      <c r="L1818" s="12"/>
    </row>
    <row r="1819" s="13" customFormat="1" spans="2:12">
      <c r="B1819" s="20"/>
      <c r="C1819" s="12"/>
      <c r="D1819" s="12"/>
      <c r="E1819" s="12"/>
      <c r="F1819" s="12"/>
      <c r="G1819" s="12"/>
      <c r="H1819" s="12"/>
      <c r="I1819" s="22"/>
      <c r="J1819" s="22"/>
      <c r="K1819" s="22"/>
      <c r="L1819" s="22"/>
    </row>
    <row r="1820" s="13" customFormat="1" spans="2:12">
      <c r="B1820" s="20"/>
      <c r="C1820" s="12"/>
      <c r="D1820" s="12"/>
      <c r="E1820" s="12"/>
      <c r="F1820" s="12"/>
      <c r="G1820" s="12"/>
      <c r="H1820" s="12" t="s">
        <v>20</v>
      </c>
      <c r="I1820" s="12">
        <f t="shared" ref="I1820:K1820" si="68">I1818</f>
        <v>250</v>
      </c>
      <c r="J1820" s="12">
        <f t="shared" si="68"/>
        <v>11.6</v>
      </c>
      <c r="K1820" s="46">
        <f t="shared" si="68"/>
        <v>2900</v>
      </c>
      <c r="L1820" s="46" t="s">
        <v>21</v>
      </c>
    </row>
    <row r="1821" s="13" customFormat="1" spans="2:12">
      <c r="B1821" s="20"/>
      <c r="C1821" s="12"/>
      <c r="D1821" s="12"/>
      <c r="E1821" s="12"/>
      <c r="F1821" s="12"/>
      <c r="G1821" s="12"/>
      <c r="H1821" s="12"/>
      <c r="I1821" s="12"/>
      <c r="J1821" s="12"/>
      <c r="K1821" s="12"/>
      <c r="L1821" s="12"/>
    </row>
    <row r="1822" s="13" customFormat="1" spans="2:12">
      <c r="B1822" s="20" t="s">
        <v>930</v>
      </c>
      <c r="C1822" s="20" t="s">
        <v>931</v>
      </c>
      <c r="D1822" s="20"/>
      <c r="E1822" s="20"/>
      <c r="F1822" s="20"/>
      <c r="G1822" s="20"/>
      <c r="H1822" s="20"/>
      <c r="I1822" s="12"/>
      <c r="J1822" s="12"/>
      <c r="K1822" s="12"/>
      <c r="L1822" s="12"/>
    </row>
    <row r="1823" s="13" customFormat="1" spans="2:12">
      <c r="B1823" s="20" t="s">
        <v>932</v>
      </c>
      <c r="C1823" s="20" t="s">
        <v>933</v>
      </c>
      <c r="D1823" s="20"/>
      <c r="E1823" s="20"/>
      <c r="F1823" s="20"/>
      <c r="G1823" s="20"/>
      <c r="H1823" s="20"/>
      <c r="I1823" s="12"/>
      <c r="J1823" s="12"/>
      <c r="K1823" s="12"/>
      <c r="L1823" s="12"/>
    </row>
    <row r="1824" s="13" customFormat="1" spans="2:12">
      <c r="B1824" s="20"/>
      <c r="C1824" s="12" t="s">
        <v>934</v>
      </c>
      <c r="D1824" s="12"/>
      <c r="E1824" s="12"/>
      <c r="F1824" s="12"/>
      <c r="G1824" s="12"/>
      <c r="H1824" s="12"/>
      <c r="I1824" s="12"/>
      <c r="J1824" s="12"/>
      <c r="K1824" s="12"/>
      <c r="L1824" s="12"/>
    </row>
    <row r="1825" s="13" customFormat="1" spans="2:12">
      <c r="B1825" s="20"/>
      <c r="C1825" s="12"/>
      <c r="D1825" s="12"/>
      <c r="E1825" s="12"/>
      <c r="F1825" s="12"/>
      <c r="G1825" s="12"/>
      <c r="H1825" s="12"/>
      <c r="I1825" s="12"/>
      <c r="J1825" s="12"/>
      <c r="K1825" s="12"/>
      <c r="L1825" s="12"/>
    </row>
    <row r="1826" s="13" customFormat="1" spans="2:12">
      <c r="B1826" s="20"/>
      <c r="C1826" s="12" t="s">
        <v>426</v>
      </c>
      <c r="D1826" s="12">
        <v>1</v>
      </c>
      <c r="E1826" s="20"/>
      <c r="F1826" s="20"/>
      <c r="G1826" s="12"/>
      <c r="H1826" s="22"/>
      <c r="I1826" s="22">
        <f>D1826</f>
        <v>1</v>
      </c>
      <c r="J1826" s="22">
        <v>150</v>
      </c>
      <c r="K1826" s="22">
        <f>I1826*J1826</f>
        <v>150</v>
      </c>
      <c r="L1826" s="22"/>
    </row>
    <row r="1827" s="13" customFormat="1" spans="2:12">
      <c r="B1827" s="20"/>
      <c r="C1827" s="12"/>
      <c r="D1827" s="12"/>
      <c r="E1827" s="12"/>
      <c r="F1827" s="12"/>
      <c r="G1827" s="12"/>
      <c r="H1827" s="12" t="s">
        <v>20</v>
      </c>
      <c r="I1827" s="12">
        <v>1</v>
      </c>
      <c r="J1827" s="12">
        <f>J1826</f>
        <v>150</v>
      </c>
      <c r="K1827" s="46">
        <f>K1826</f>
        <v>150</v>
      </c>
      <c r="L1827" s="46" t="s">
        <v>21</v>
      </c>
    </row>
    <row r="1828" s="13" customFormat="1" spans="2:12">
      <c r="B1828" s="20"/>
      <c r="C1828" s="12"/>
      <c r="D1828" s="12"/>
      <c r="E1828" s="12"/>
      <c r="F1828" s="12"/>
      <c r="G1828" s="12"/>
      <c r="H1828" s="12"/>
      <c r="I1828" s="12"/>
      <c r="J1828" s="12"/>
      <c r="K1828" s="12"/>
      <c r="L1828" s="12"/>
    </row>
    <row r="1829" s="13" customFormat="1" spans="2:12">
      <c r="B1829" s="20"/>
      <c r="C1829" s="12"/>
      <c r="D1829" s="12"/>
      <c r="E1829" s="12"/>
      <c r="F1829" s="12"/>
      <c r="G1829" s="12"/>
      <c r="H1829" s="12"/>
      <c r="I1829" s="12"/>
      <c r="J1829" s="12"/>
      <c r="K1829" s="12"/>
      <c r="L1829" s="12"/>
    </row>
    <row r="1830" s="13" customFormat="1" spans="2:12">
      <c r="B1830" s="20" t="s">
        <v>935</v>
      </c>
      <c r="C1830" s="20" t="s">
        <v>936</v>
      </c>
      <c r="D1830" s="12"/>
      <c r="E1830" s="12"/>
      <c r="F1830" s="12"/>
      <c r="G1830" s="12"/>
      <c r="H1830" s="12"/>
      <c r="I1830" s="12"/>
      <c r="J1830" s="12"/>
      <c r="K1830" s="12"/>
      <c r="L1830" s="12"/>
    </row>
    <row r="1831" s="13" customFormat="1" spans="2:12">
      <c r="B1831" s="20"/>
      <c r="C1831" s="12" t="s">
        <v>937</v>
      </c>
      <c r="D1831" s="12"/>
      <c r="E1831" s="12"/>
      <c r="F1831" s="12"/>
      <c r="G1831" s="12"/>
      <c r="H1831" s="12"/>
      <c r="I1831" s="12"/>
      <c r="J1831" s="12"/>
      <c r="K1831" s="12"/>
      <c r="L1831" s="12"/>
    </row>
    <row r="1832" s="13" customFormat="1" spans="2:12">
      <c r="B1832" s="20"/>
      <c r="C1832" s="12" t="s">
        <v>938</v>
      </c>
      <c r="D1832" s="12"/>
      <c r="E1832" s="12"/>
      <c r="F1832" s="12"/>
      <c r="G1832" s="12"/>
      <c r="H1832" s="12"/>
      <c r="I1832" s="12"/>
      <c r="J1832" s="12"/>
      <c r="K1832" s="12"/>
      <c r="L1832" s="12"/>
    </row>
    <row r="1833" s="13" customFormat="1" spans="2:12">
      <c r="B1833" s="20"/>
      <c r="C1833" s="12" t="s">
        <v>939</v>
      </c>
      <c r="D1833" s="12"/>
      <c r="E1833" s="12"/>
      <c r="F1833" s="12"/>
      <c r="G1833" s="12"/>
      <c r="H1833" s="12"/>
      <c r="I1833" s="12"/>
      <c r="J1833" s="12"/>
      <c r="K1833" s="12"/>
      <c r="L1833" s="12"/>
    </row>
    <row r="1834" s="13" customFormat="1" spans="2:12">
      <c r="B1834" s="20"/>
      <c r="C1834" s="12" t="s">
        <v>940</v>
      </c>
      <c r="D1834" s="12"/>
      <c r="E1834" s="12"/>
      <c r="F1834" s="12"/>
      <c r="G1834" s="12"/>
      <c r="H1834" s="12"/>
      <c r="I1834" s="12"/>
      <c r="J1834" s="12"/>
      <c r="K1834" s="12"/>
      <c r="L1834" s="12"/>
    </row>
    <row r="1835" s="13" customFormat="1" spans="2:12">
      <c r="B1835" s="20"/>
      <c r="C1835" s="12" t="s">
        <v>941</v>
      </c>
      <c r="D1835" s="12"/>
      <c r="E1835" s="12"/>
      <c r="F1835" s="12"/>
      <c r="G1835" s="12"/>
      <c r="H1835" s="12"/>
      <c r="I1835" s="12"/>
      <c r="J1835" s="12"/>
      <c r="K1835" s="12"/>
      <c r="L1835" s="12"/>
    </row>
    <row r="1836" s="13" customFormat="1" spans="2:12">
      <c r="B1836" s="20"/>
      <c r="C1836" s="12" t="s">
        <v>942</v>
      </c>
      <c r="D1836" s="12"/>
      <c r="E1836" s="12"/>
      <c r="F1836" s="12"/>
      <c r="G1836" s="12"/>
      <c r="H1836" s="12"/>
      <c r="I1836" s="12"/>
      <c r="J1836" s="12"/>
      <c r="K1836" s="12"/>
      <c r="L1836" s="12"/>
    </row>
    <row r="1837" s="13" customFormat="1" spans="2:12">
      <c r="B1837" s="20"/>
      <c r="C1837" s="12"/>
      <c r="D1837" s="12"/>
      <c r="E1837" s="12"/>
      <c r="F1837" s="12"/>
      <c r="G1837" s="12"/>
      <c r="H1837" s="12"/>
      <c r="I1837" s="12"/>
      <c r="J1837" s="12"/>
      <c r="K1837" s="12"/>
      <c r="L1837" s="12"/>
    </row>
    <row r="1838" s="13" customFormat="1" spans="2:12">
      <c r="B1838" s="20"/>
      <c r="C1838" s="12" t="s">
        <v>943</v>
      </c>
      <c r="D1838" s="12"/>
      <c r="E1838" s="12"/>
      <c r="F1838" s="12"/>
      <c r="G1838" s="12"/>
      <c r="H1838" s="12"/>
      <c r="I1838" s="12"/>
      <c r="J1838" s="12"/>
      <c r="K1838" s="12"/>
      <c r="L1838" s="12"/>
    </row>
    <row r="1839" s="13" customFormat="1" spans="2:12">
      <c r="B1839" s="20"/>
      <c r="C1839" s="12" t="s">
        <v>944</v>
      </c>
      <c r="D1839" s="12"/>
      <c r="E1839" s="12"/>
      <c r="F1839" s="12"/>
      <c r="G1839" s="12"/>
      <c r="H1839" s="12"/>
      <c r="I1839" s="12"/>
      <c r="J1839" s="12"/>
      <c r="K1839" s="12"/>
      <c r="L1839" s="12"/>
    </row>
    <row r="1840" s="13" customFormat="1" spans="2:12">
      <c r="B1840" s="20"/>
      <c r="C1840" s="12" t="s">
        <v>887</v>
      </c>
      <c r="D1840" s="12"/>
      <c r="E1840" s="12"/>
      <c r="F1840" s="12"/>
      <c r="G1840" s="12"/>
      <c r="H1840" s="12"/>
      <c r="I1840" s="12"/>
      <c r="J1840" s="12"/>
      <c r="K1840" s="12"/>
      <c r="L1840" s="12"/>
    </row>
    <row r="1841" s="13" customFormat="1" spans="2:12">
      <c r="B1841" s="20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</row>
    <row r="1842" s="13" customFormat="1" spans="2:12">
      <c r="B1842" s="20"/>
      <c r="C1842" s="12" t="s">
        <v>929</v>
      </c>
      <c r="D1842" s="12">
        <v>250</v>
      </c>
      <c r="E1842" s="12"/>
      <c r="F1842" s="12"/>
      <c r="G1842" s="12"/>
      <c r="H1842" s="12"/>
      <c r="I1842" s="12">
        <f>D1842</f>
        <v>250</v>
      </c>
      <c r="J1842" s="12">
        <v>30</v>
      </c>
      <c r="K1842" s="12">
        <f>I1842*J1842</f>
        <v>7500</v>
      </c>
      <c r="L1842" s="12"/>
    </row>
    <row r="1843" s="13" customFormat="1" spans="2:12">
      <c r="B1843" s="20"/>
      <c r="C1843" s="12"/>
      <c r="D1843" s="12"/>
      <c r="E1843" s="12"/>
      <c r="F1843" s="12"/>
      <c r="G1843" s="12"/>
      <c r="H1843" s="22"/>
      <c r="I1843" s="22"/>
      <c r="J1843" s="22"/>
      <c r="K1843" s="22"/>
      <c r="L1843" s="22"/>
    </row>
    <row r="1844" s="13" customFormat="1" spans="2:12">
      <c r="B1844" s="20"/>
      <c r="C1844" s="12"/>
      <c r="D1844" s="12"/>
      <c r="E1844" s="12"/>
      <c r="F1844" s="12"/>
      <c r="G1844" s="12"/>
      <c r="H1844" s="12" t="s">
        <v>20</v>
      </c>
      <c r="I1844" s="12">
        <f t="shared" ref="I1844:K1844" si="69">I1842</f>
        <v>250</v>
      </c>
      <c r="J1844" s="12">
        <f t="shared" si="69"/>
        <v>30</v>
      </c>
      <c r="K1844" s="46">
        <f t="shared" si="69"/>
        <v>7500</v>
      </c>
      <c r="L1844" s="46" t="s">
        <v>21</v>
      </c>
    </row>
    <row r="1845" s="13" customFormat="1" spans="2:12">
      <c r="B1845" s="20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</row>
    <row r="1846" s="13" customFormat="1" spans="2:6">
      <c r="B1846" s="12" t="s">
        <v>945</v>
      </c>
      <c r="C1846" s="20" t="s">
        <v>946</v>
      </c>
      <c r="D1846" s="53"/>
      <c r="E1846" s="53"/>
      <c r="F1846" s="53"/>
    </row>
    <row r="1847" s="13" customFormat="1" spans="2:6">
      <c r="B1847" s="12"/>
      <c r="C1847" s="12" t="s">
        <v>947</v>
      </c>
      <c r="D1847" s="53"/>
      <c r="E1847" s="53"/>
      <c r="F1847" s="53"/>
    </row>
    <row r="1848" s="13" customFormat="1" spans="2:6">
      <c r="B1848" s="12"/>
      <c r="C1848" s="12" t="s">
        <v>948</v>
      </c>
      <c r="D1848" s="53"/>
      <c r="E1848" s="53"/>
      <c r="F1848" s="53"/>
    </row>
    <row r="1849" s="13" customFormat="1" spans="2:6">
      <c r="B1849" s="12"/>
      <c r="C1849" s="26" t="s">
        <v>949</v>
      </c>
      <c r="D1849" s="53"/>
      <c r="E1849" s="53"/>
      <c r="F1849" s="53"/>
    </row>
    <row r="1850" s="13" customFormat="1" spans="2:6">
      <c r="B1850" s="12"/>
      <c r="C1850" s="12" t="s">
        <v>950</v>
      </c>
      <c r="D1850" s="53"/>
      <c r="E1850" s="53"/>
      <c r="F1850" s="53"/>
    </row>
    <row r="1851" s="13" customFormat="1" spans="2:6">
      <c r="B1851" s="12"/>
      <c r="C1851" s="26" t="s">
        <v>951</v>
      </c>
      <c r="D1851" s="53"/>
      <c r="E1851" s="53"/>
      <c r="F1851" s="53"/>
    </row>
    <row r="1852" s="13" customFormat="1" spans="2:6">
      <c r="B1852" s="12"/>
      <c r="C1852" s="12" t="s">
        <v>952</v>
      </c>
      <c r="D1852" s="53"/>
      <c r="E1852" s="53"/>
      <c r="F1852" s="53"/>
    </row>
    <row r="1853" s="13" customFormat="1" spans="2:6">
      <c r="B1853" s="12"/>
      <c r="C1853" s="12" t="s">
        <v>953</v>
      </c>
      <c r="D1853" s="53"/>
      <c r="E1853" s="53"/>
      <c r="F1853" s="53"/>
    </row>
    <row r="1854" s="13" customFormat="1" spans="2:6">
      <c r="B1854" s="12"/>
      <c r="C1854" s="12"/>
      <c r="D1854" s="53"/>
      <c r="E1854" s="53"/>
      <c r="F1854" s="53"/>
    </row>
    <row r="1855" s="13" customFormat="1" spans="2:12">
      <c r="B1855" s="12"/>
      <c r="C1855" s="12" t="s">
        <v>954</v>
      </c>
      <c r="D1855" s="12">
        <v>1</v>
      </c>
      <c r="E1855" s="12"/>
      <c r="F1855" s="12"/>
      <c r="G1855" s="12"/>
      <c r="H1855" s="12"/>
      <c r="I1855" s="12">
        <v>1</v>
      </c>
      <c r="J1855" s="12">
        <v>600</v>
      </c>
      <c r="K1855" s="12">
        <f t="shared" ref="K1855:K1858" si="70">I1855*J1855</f>
        <v>600</v>
      </c>
      <c r="L1855" s="12"/>
    </row>
    <row r="1856" s="13" customFormat="1" spans="2:12">
      <c r="B1856" s="12"/>
      <c r="C1856" s="26" t="s">
        <v>955</v>
      </c>
      <c r="D1856" s="12">
        <v>1</v>
      </c>
      <c r="E1856" s="12"/>
      <c r="F1856" s="12"/>
      <c r="G1856" s="12"/>
      <c r="H1856" s="12"/>
      <c r="I1856" s="12">
        <v>1</v>
      </c>
      <c r="J1856" s="12">
        <v>600</v>
      </c>
      <c r="K1856" s="12">
        <f t="shared" si="70"/>
        <v>600</v>
      </c>
      <c r="L1856" s="12"/>
    </row>
    <row r="1857" s="13" customFormat="1" spans="2:12">
      <c r="B1857" s="12"/>
      <c r="C1857" s="26" t="s">
        <v>956</v>
      </c>
      <c r="D1857" s="12">
        <v>1</v>
      </c>
      <c r="E1857" s="12"/>
      <c r="F1857" s="12"/>
      <c r="G1857" s="12"/>
      <c r="H1857" s="12"/>
      <c r="I1857" s="12">
        <v>1</v>
      </c>
      <c r="J1857" s="12">
        <v>600</v>
      </c>
      <c r="K1857" s="12">
        <f t="shared" si="70"/>
        <v>600</v>
      </c>
      <c r="L1857" s="12"/>
    </row>
    <row r="1858" s="13" customFormat="1" spans="2:12">
      <c r="B1858" s="12"/>
      <c r="C1858" s="26" t="s">
        <v>957</v>
      </c>
      <c r="D1858" s="12">
        <v>1</v>
      </c>
      <c r="E1858" s="12"/>
      <c r="F1858" s="12"/>
      <c r="G1858" s="12"/>
      <c r="H1858" s="12"/>
      <c r="I1858" s="12">
        <v>1</v>
      </c>
      <c r="J1858" s="12">
        <v>600</v>
      </c>
      <c r="K1858" s="12">
        <f t="shared" si="70"/>
        <v>600</v>
      </c>
      <c r="L1858" s="12"/>
    </row>
    <row r="1859" s="13" customFormat="1" spans="2:12">
      <c r="B1859" s="12"/>
      <c r="C1859" s="12" t="s">
        <v>958</v>
      </c>
      <c r="D1859" s="12">
        <v>1</v>
      </c>
      <c r="I1859" s="12">
        <v>1</v>
      </c>
      <c r="J1859" s="12">
        <v>600</v>
      </c>
      <c r="K1859" s="12">
        <f>I1873*J1873</f>
        <v>850</v>
      </c>
      <c r="L1859" s="12"/>
    </row>
    <row r="1860" s="13" customFormat="1" spans="2:12"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</row>
    <row r="1861" s="13" customFormat="1" spans="2:12">
      <c r="B1861" s="12"/>
      <c r="C1861" s="12"/>
      <c r="H1861" s="22"/>
      <c r="I1861" s="22"/>
      <c r="J1861" s="22"/>
      <c r="K1861" s="22"/>
      <c r="L1861" s="22"/>
    </row>
    <row r="1862" s="13" customFormat="1" spans="2:12">
      <c r="B1862" s="12"/>
      <c r="C1862" s="12"/>
      <c r="H1862" s="12" t="s">
        <v>20</v>
      </c>
      <c r="I1862" s="12">
        <f>SUM(I1851:I1861)</f>
        <v>5</v>
      </c>
      <c r="J1862" s="12">
        <f>J1855</f>
        <v>600</v>
      </c>
      <c r="K1862" s="46">
        <f>K1855+K1856+K1857+K1858+K1859</f>
        <v>3250</v>
      </c>
      <c r="L1862" s="46" t="s">
        <v>21</v>
      </c>
    </row>
    <row r="1863" s="13" customFormat="1" spans="2:12">
      <c r="B1863" s="12"/>
      <c r="C1863" s="12"/>
      <c r="H1863" s="12"/>
      <c r="I1863" s="12"/>
      <c r="J1863" s="12"/>
      <c r="K1863" s="12"/>
      <c r="L1863" s="12"/>
    </row>
    <row r="1864" s="13" customFormat="1" spans="2:6">
      <c r="B1864" s="12" t="s">
        <v>959</v>
      </c>
      <c r="C1864" s="20" t="s">
        <v>960</v>
      </c>
      <c r="D1864" s="53"/>
      <c r="E1864" s="53"/>
      <c r="F1864" s="53"/>
    </row>
    <row r="1865" s="13" customFormat="1" spans="2:6">
      <c r="B1865" s="12"/>
      <c r="C1865" s="26" t="s">
        <v>961</v>
      </c>
      <c r="D1865" s="53"/>
      <c r="E1865" s="53"/>
      <c r="F1865" s="53"/>
    </row>
    <row r="1866" s="13" customFormat="1" spans="2:6">
      <c r="B1866" s="12"/>
      <c r="C1866" s="12" t="s">
        <v>962</v>
      </c>
      <c r="D1866" s="53"/>
      <c r="E1866" s="53"/>
      <c r="F1866" s="53"/>
    </row>
    <row r="1867" s="13" customFormat="1" spans="2:6">
      <c r="B1867" s="12"/>
      <c r="C1867" s="12" t="s">
        <v>963</v>
      </c>
      <c r="D1867" s="53"/>
      <c r="E1867" s="53"/>
      <c r="F1867" s="53"/>
    </row>
    <row r="1868" s="13" customFormat="1" spans="2:6">
      <c r="B1868" s="12"/>
      <c r="C1868" s="12" t="s">
        <v>964</v>
      </c>
      <c r="D1868" s="53"/>
      <c r="E1868" s="53"/>
      <c r="F1868" s="53"/>
    </row>
    <row r="1869" s="13" customFormat="1" spans="2:6">
      <c r="B1869" s="12"/>
      <c r="C1869" s="12" t="s">
        <v>965</v>
      </c>
      <c r="D1869" s="53"/>
      <c r="E1869" s="53"/>
      <c r="F1869" s="53"/>
    </row>
    <row r="1870" s="13" customFormat="1" spans="2:6">
      <c r="B1870" s="12"/>
      <c r="C1870" s="12" t="s">
        <v>882</v>
      </c>
      <c r="D1870" s="53"/>
      <c r="E1870" s="53"/>
      <c r="F1870" s="53"/>
    </row>
    <row r="1871" s="13" customFormat="1" spans="2:6">
      <c r="B1871" s="12"/>
      <c r="C1871" s="12"/>
      <c r="D1871" s="53"/>
      <c r="E1871" s="53"/>
      <c r="F1871" s="53"/>
    </row>
    <row r="1872" s="13" customFormat="1" spans="2:12">
      <c r="B1872" s="12"/>
      <c r="C1872" s="12" t="s">
        <v>966</v>
      </c>
      <c r="D1872" s="12">
        <v>1</v>
      </c>
      <c r="E1872" s="12"/>
      <c r="F1872" s="12"/>
      <c r="G1872" s="12"/>
      <c r="H1872" s="12"/>
      <c r="I1872" s="12">
        <v>1</v>
      </c>
      <c r="J1872" s="12">
        <v>850</v>
      </c>
      <c r="K1872" s="12">
        <f>I1872*J1872</f>
        <v>850</v>
      </c>
      <c r="L1872" s="12"/>
    </row>
    <row r="1873" s="13" customFormat="1" spans="2:12">
      <c r="B1873" s="12"/>
      <c r="C1873" s="12" t="s">
        <v>967</v>
      </c>
      <c r="D1873" s="12">
        <v>1</v>
      </c>
      <c r="E1873" s="12"/>
      <c r="F1873" s="12"/>
      <c r="G1873" s="12"/>
      <c r="H1873" s="12"/>
      <c r="I1873" s="12">
        <v>1</v>
      </c>
      <c r="J1873" s="12">
        <v>850</v>
      </c>
      <c r="K1873" s="12">
        <f>I1873*J1873</f>
        <v>850</v>
      </c>
      <c r="L1873" s="12"/>
    </row>
    <row r="1874" s="13" customFormat="1" spans="2:12">
      <c r="B1874" s="12"/>
      <c r="C1874" s="12"/>
      <c r="D1874" s="12"/>
      <c r="E1874" s="12"/>
      <c r="F1874" s="12"/>
      <c r="G1874" s="12"/>
      <c r="H1874" s="22"/>
      <c r="I1874" s="22"/>
      <c r="J1874" s="22"/>
      <c r="K1874" s="22"/>
      <c r="L1874" s="22"/>
    </row>
    <row r="1875" s="13" customFormat="1" spans="2:12">
      <c r="B1875" s="12"/>
      <c r="C1875" s="12"/>
      <c r="D1875" s="12"/>
      <c r="E1875" s="12"/>
      <c r="F1875" s="12"/>
      <c r="G1875" s="12"/>
      <c r="H1875" s="12" t="s">
        <v>20</v>
      </c>
      <c r="I1875" s="12">
        <f>SUM(I1869:I1873)</f>
        <v>2</v>
      </c>
      <c r="J1875" s="12">
        <v>850</v>
      </c>
      <c r="K1875" s="46">
        <f>K1872+K1873</f>
        <v>1700</v>
      </c>
      <c r="L1875" s="46" t="s">
        <v>21</v>
      </c>
    </row>
    <row r="1876" s="13" customFormat="1" spans="2:3">
      <c r="B1876" s="12"/>
      <c r="C1876" s="12"/>
    </row>
    <row r="1877" s="13" customFormat="1" spans="2:3">
      <c r="B1877" s="12" t="s">
        <v>968</v>
      </c>
      <c r="C1877" s="20" t="s">
        <v>969</v>
      </c>
    </row>
    <row r="1878" s="13" customFormat="1" spans="2:3">
      <c r="B1878" s="12"/>
      <c r="C1878" s="12" t="s">
        <v>970</v>
      </c>
    </row>
    <row r="1879" s="13" customFormat="1" spans="2:3">
      <c r="B1879" s="12"/>
      <c r="C1879" s="12" t="s">
        <v>971</v>
      </c>
    </row>
    <row r="1880" s="13" customFormat="1" spans="2:3">
      <c r="B1880" s="12"/>
      <c r="C1880" s="12" t="s">
        <v>972</v>
      </c>
    </row>
    <row r="1881" s="13" customFormat="1" spans="2:5">
      <c r="B1881" s="12"/>
      <c r="C1881" s="26" t="s">
        <v>973</v>
      </c>
      <c r="D1881" s="15"/>
      <c r="E1881" s="15"/>
    </row>
    <row r="1882" s="13" customFormat="1" spans="2:3">
      <c r="B1882" s="12"/>
      <c r="C1882" s="12" t="s">
        <v>974</v>
      </c>
    </row>
    <row r="1883" s="13" customFormat="1" spans="2:3">
      <c r="B1883" s="12"/>
      <c r="C1883" s="12" t="s">
        <v>975</v>
      </c>
    </row>
    <row r="1884" s="13" customFormat="1" spans="2:3">
      <c r="B1884" s="12"/>
      <c r="C1884" s="12" t="s">
        <v>976</v>
      </c>
    </row>
    <row r="1885" s="13" customFormat="1" spans="2:3">
      <c r="B1885" s="12"/>
      <c r="C1885" s="12" t="s">
        <v>977</v>
      </c>
    </row>
    <row r="1886" s="13" customFormat="1" spans="2:6">
      <c r="B1886" s="12"/>
      <c r="C1886" s="26" t="s">
        <v>978</v>
      </c>
      <c r="D1886" s="26"/>
      <c r="E1886" s="12"/>
      <c r="F1886" s="12"/>
    </row>
    <row r="1887" s="13" customFormat="1" spans="2:6">
      <c r="B1887" s="12"/>
      <c r="C1887" s="12" t="s">
        <v>882</v>
      </c>
      <c r="D1887" s="12"/>
      <c r="E1887" s="12"/>
      <c r="F1887" s="12"/>
    </row>
    <row r="1888" s="13" customFormat="1" spans="2:6">
      <c r="B1888" s="12"/>
      <c r="C1888" s="12"/>
      <c r="D1888" s="12"/>
      <c r="E1888" s="12"/>
      <c r="F1888" s="12"/>
    </row>
    <row r="1889" s="13" customFormat="1" spans="2:11">
      <c r="B1889" s="12"/>
      <c r="C1889" s="12" t="s">
        <v>426</v>
      </c>
      <c r="D1889" s="12">
        <v>1</v>
      </c>
      <c r="E1889" s="12"/>
      <c r="F1889" s="12"/>
      <c r="G1889" s="12"/>
      <c r="H1889" s="12"/>
      <c r="I1889" s="12">
        <v>1</v>
      </c>
      <c r="J1889" s="12">
        <v>1500</v>
      </c>
      <c r="K1889" s="12">
        <f>I1889*J1889</f>
        <v>1500</v>
      </c>
    </row>
    <row r="1890" s="13" customFormat="1" spans="2:12">
      <c r="B1890" s="12"/>
      <c r="C1890" s="12"/>
      <c r="D1890" s="12"/>
      <c r="E1890" s="12"/>
      <c r="F1890" s="12"/>
      <c r="H1890" s="22"/>
      <c r="I1890" s="22"/>
      <c r="J1890" s="22"/>
      <c r="K1890" s="22"/>
      <c r="L1890" s="22"/>
    </row>
    <row r="1891" s="13" customFormat="1" spans="2:12">
      <c r="B1891" s="12"/>
      <c r="C1891" s="12"/>
      <c r="D1891" s="12"/>
      <c r="E1891" s="12"/>
      <c r="F1891" s="12"/>
      <c r="H1891" s="12" t="s">
        <v>20</v>
      </c>
      <c r="I1891" s="12">
        <f>SUM(I1886:I1890)</f>
        <v>1</v>
      </c>
      <c r="J1891" s="12">
        <v>1500</v>
      </c>
      <c r="K1891" s="46">
        <f>K1889</f>
        <v>1500</v>
      </c>
      <c r="L1891" s="46" t="s">
        <v>21</v>
      </c>
    </row>
    <row r="1892" s="13" customFormat="1" spans="2:12">
      <c r="B1892" s="12"/>
      <c r="C1892" s="12"/>
      <c r="D1892" s="12"/>
      <c r="E1892" s="12"/>
      <c r="F1892" s="12"/>
      <c r="H1892" s="12"/>
      <c r="I1892" s="12"/>
      <c r="J1892" s="12"/>
      <c r="K1892" s="12"/>
      <c r="L1892" s="12"/>
    </row>
    <row r="1893" s="13" customFormat="1" spans="2:6">
      <c r="B1893" s="12"/>
      <c r="D1893" s="12"/>
      <c r="E1893" s="12"/>
      <c r="F1893" s="12"/>
    </row>
    <row r="1894" s="13" customFormat="1" spans="2:8">
      <c r="B1894" s="12" t="s">
        <v>979</v>
      </c>
      <c r="C1894" s="20" t="s">
        <v>980</v>
      </c>
      <c r="D1894" s="53"/>
      <c r="E1894" s="53"/>
      <c r="F1894" s="53"/>
      <c r="G1894" s="53"/>
      <c r="H1894" s="53"/>
    </row>
    <row r="1895" s="13" customFormat="1" spans="2:3">
      <c r="B1895" s="12"/>
      <c r="C1895" s="26" t="s">
        <v>981</v>
      </c>
    </row>
    <row r="1896" s="13" customFormat="1" spans="2:3">
      <c r="B1896" s="12"/>
      <c r="C1896" s="12" t="s">
        <v>982</v>
      </c>
    </row>
    <row r="1897" s="13" customFormat="1" spans="2:3">
      <c r="B1897" s="12"/>
      <c r="C1897" s="12" t="s">
        <v>983</v>
      </c>
    </row>
    <row r="1898" s="13" customFormat="1" spans="2:3">
      <c r="B1898" s="12"/>
      <c r="C1898" s="12" t="s">
        <v>984</v>
      </c>
    </row>
    <row r="1899" s="13" customFormat="1" spans="2:3">
      <c r="B1899" s="12"/>
      <c r="C1899" s="12"/>
    </row>
    <row r="1900" s="13" customFormat="1" spans="2:11">
      <c r="B1900" s="12"/>
      <c r="C1900" s="26" t="s">
        <v>167</v>
      </c>
      <c r="D1900" s="12">
        <v>1</v>
      </c>
      <c r="E1900" s="12"/>
      <c r="F1900" s="12"/>
      <c r="G1900" s="12"/>
      <c r="H1900" s="12"/>
      <c r="I1900" s="12">
        <v>1</v>
      </c>
      <c r="J1900" s="12">
        <v>1000</v>
      </c>
      <c r="K1900" s="12">
        <f t="shared" ref="K1900:K1902" si="71">I1900*J1900</f>
        <v>1000</v>
      </c>
    </row>
    <row r="1901" s="13" customFormat="1" spans="2:11">
      <c r="B1901" s="12"/>
      <c r="C1901" s="12" t="s">
        <v>42</v>
      </c>
      <c r="D1901" s="12">
        <v>1</v>
      </c>
      <c r="E1901" s="12"/>
      <c r="F1901" s="12"/>
      <c r="G1901" s="12"/>
      <c r="H1901" s="12"/>
      <c r="I1901" s="12">
        <v>1</v>
      </c>
      <c r="J1901" s="12">
        <v>1000</v>
      </c>
      <c r="K1901" s="12">
        <f t="shared" si="71"/>
        <v>1000</v>
      </c>
    </row>
    <row r="1902" s="13" customFormat="1" spans="2:12">
      <c r="B1902" s="12"/>
      <c r="C1902" s="12" t="s">
        <v>985</v>
      </c>
      <c r="D1902" s="12">
        <v>1</v>
      </c>
      <c r="E1902" s="12"/>
      <c r="F1902" s="12"/>
      <c r="H1902" s="12"/>
      <c r="I1902" s="12">
        <v>1</v>
      </c>
      <c r="J1902" s="12">
        <v>1000</v>
      </c>
      <c r="K1902" s="12">
        <f t="shared" si="71"/>
        <v>1000</v>
      </c>
      <c r="L1902" s="12"/>
    </row>
    <row r="1903" s="13" customFormat="1" spans="2:12">
      <c r="B1903" s="12"/>
      <c r="C1903" s="12"/>
      <c r="D1903" s="12"/>
      <c r="E1903" s="12"/>
      <c r="F1903" s="12"/>
      <c r="H1903" s="22"/>
      <c r="I1903" s="22"/>
      <c r="J1903" s="22"/>
      <c r="K1903" s="22"/>
      <c r="L1903" s="22"/>
    </row>
    <row r="1904" s="13" customFormat="1" spans="2:12">
      <c r="B1904" s="12"/>
      <c r="C1904" s="12"/>
      <c r="D1904" s="12"/>
      <c r="E1904" s="12"/>
      <c r="F1904" s="12"/>
      <c r="H1904" s="12" t="s">
        <v>20</v>
      </c>
      <c r="I1904" s="12">
        <f>SUM(I1897:I1902)</f>
        <v>3</v>
      </c>
      <c r="J1904" s="12">
        <f>J1900</f>
        <v>1000</v>
      </c>
      <c r="K1904" s="46">
        <f>K1900+K1901+K1902</f>
        <v>3000</v>
      </c>
      <c r="L1904" s="46" t="s">
        <v>21</v>
      </c>
    </row>
    <row r="1905" s="13" customFormat="1" spans="2:12">
      <c r="B1905" s="12"/>
      <c r="C1905" s="12"/>
      <c r="D1905" s="12"/>
      <c r="E1905" s="12"/>
      <c r="F1905" s="12"/>
      <c r="H1905" s="12"/>
      <c r="I1905" s="12"/>
      <c r="J1905" s="12"/>
      <c r="K1905" s="12"/>
      <c r="L1905" s="12"/>
    </row>
    <row r="1906" s="13" customFormat="1" spans="2:3">
      <c r="B1906" s="12" t="s">
        <v>986</v>
      </c>
      <c r="C1906" s="20" t="s">
        <v>987</v>
      </c>
    </row>
    <row r="1907" s="13" customFormat="1" spans="2:3">
      <c r="B1907" s="12"/>
      <c r="C1907" s="26" t="s">
        <v>988</v>
      </c>
    </row>
    <row r="1908" s="13" customFormat="1" spans="2:3">
      <c r="B1908" s="12"/>
      <c r="C1908" s="26" t="s">
        <v>989</v>
      </c>
    </row>
    <row r="1909" s="13" customFormat="1" spans="2:3">
      <c r="B1909" s="12"/>
      <c r="C1909" s="12" t="s">
        <v>990</v>
      </c>
    </row>
    <row r="1910" s="13" customFormat="1" spans="2:3">
      <c r="B1910" s="12"/>
      <c r="C1910" s="12" t="s">
        <v>991</v>
      </c>
    </row>
    <row r="1911" s="13" customFormat="1" spans="2:3">
      <c r="B1911" s="12"/>
      <c r="C1911" s="12" t="s">
        <v>992</v>
      </c>
    </row>
    <row r="1912" s="13" customFormat="1" spans="2:12">
      <c r="B1912" s="12"/>
      <c r="C1912" s="12" t="s">
        <v>993</v>
      </c>
      <c r="D1912" s="12"/>
      <c r="E1912" s="12"/>
      <c r="F1912" s="12"/>
      <c r="G1912" s="12"/>
      <c r="H1912" s="12"/>
      <c r="I1912" s="12"/>
      <c r="J1912" s="12"/>
      <c r="K1912" s="12"/>
      <c r="L1912" s="12"/>
    </row>
    <row r="1913" s="13" customFormat="1" spans="2:12">
      <c r="B1913" s="12"/>
      <c r="C1913" s="12" t="s">
        <v>994</v>
      </c>
      <c r="D1913" s="12"/>
      <c r="E1913" s="12"/>
      <c r="F1913" s="12"/>
      <c r="G1913" s="12"/>
      <c r="H1913" s="12"/>
      <c r="I1913" s="12"/>
      <c r="J1913" s="12"/>
      <c r="K1913" s="12"/>
      <c r="L1913" s="12"/>
    </row>
    <row r="1914" s="13" customFormat="1" spans="2:12">
      <c r="B1914" s="12"/>
      <c r="C1914" s="12" t="s">
        <v>995</v>
      </c>
      <c r="D1914" s="12"/>
      <c r="E1914" s="12"/>
      <c r="F1914" s="12"/>
      <c r="G1914" s="12"/>
      <c r="H1914" s="12"/>
      <c r="I1914" s="12"/>
      <c r="J1914" s="12"/>
      <c r="K1914" s="12"/>
      <c r="L1914" s="12"/>
    </row>
    <row r="1915" s="13" customFormat="1" spans="2:12">
      <c r="B1915" s="12"/>
      <c r="C1915" s="26" t="s">
        <v>996</v>
      </c>
      <c r="D1915" s="12"/>
      <c r="E1915" s="12"/>
      <c r="F1915" s="12"/>
      <c r="G1915" s="12"/>
      <c r="H1915" s="12"/>
      <c r="I1915" s="12"/>
      <c r="J1915" s="12"/>
      <c r="K1915" s="12"/>
      <c r="L1915" s="12"/>
    </row>
    <row r="1916" s="13" customFormat="1" spans="2:12">
      <c r="B1916" s="12"/>
      <c r="C1916" s="26" t="s">
        <v>997</v>
      </c>
      <c r="D1916" s="12"/>
      <c r="E1916" s="12"/>
      <c r="F1916" s="12"/>
      <c r="G1916" s="12"/>
      <c r="H1916" s="12"/>
      <c r="I1916" s="12"/>
      <c r="J1916" s="12"/>
      <c r="K1916" s="12"/>
      <c r="L1916" s="12"/>
    </row>
    <row r="1917" s="13" customFormat="1" spans="2:12">
      <c r="B1917" s="12"/>
      <c r="C1917" s="12" t="s">
        <v>887</v>
      </c>
      <c r="D1917" s="12"/>
      <c r="E1917" s="12"/>
      <c r="F1917" s="12"/>
      <c r="G1917" s="12"/>
      <c r="H1917" s="12"/>
      <c r="I1917" s="12"/>
      <c r="J1917" s="12"/>
      <c r="K1917" s="12"/>
      <c r="L1917" s="12"/>
    </row>
    <row r="1918" s="13" customFormat="1" spans="2:12"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</row>
    <row r="1919" s="13" customFormat="1" spans="2:12">
      <c r="B1919" s="12"/>
      <c r="C1919" s="12" t="s">
        <v>584</v>
      </c>
      <c r="D1919" s="12">
        <v>1</v>
      </c>
      <c r="E1919" s="12"/>
      <c r="F1919" s="12"/>
      <c r="G1919" s="12"/>
      <c r="H1919" s="12"/>
      <c r="I1919" s="12">
        <v>1</v>
      </c>
      <c r="J1919" s="12">
        <v>8000</v>
      </c>
      <c r="K1919" s="12">
        <f>I1919*J1919</f>
        <v>8000</v>
      </c>
      <c r="L1919" s="12"/>
    </row>
    <row r="1920" s="13" customFormat="1" spans="2:12">
      <c r="B1920" s="12"/>
      <c r="C1920" s="12"/>
      <c r="D1920" s="12"/>
      <c r="E1920" s="12"/>
      <c r="F1920" s="12"/>
      <c r="G1920" s="12"/>
      <c r="H1920" s="22"/>
      <c r="I1920" s="22"/>
      <c r="J1920" s="22"/>
      <c r="K1920" s="22"/>
      <c r="L1920" s="22"/>
    </row>
    <row r="1921" s="13" customFormat="1" spans="2:12">
      <c r="B1921" s="12"/>
      <c r="C1921" s="12"/>
      <c r="D1921" s="12"/>
      <c r="E1921" s="12"/>
      <c r="F1921" s="12"/>
      <c r="G1921" s="12"/>
      <c r="H1921" s="12" t="s">
        <v>20</v>
      </c>
      <c r="I1921" s="12">
        <f>SUM(I1915:I1920)</f>
        <v>1</v>
      </c>
      <c r="J1921" s="12">
        <v>8000</v>
      </c>
      <c r="K1921" s="46">
        <f>K1919</f>
        <v>8000</v>
      </c>
      <c r="L1921" s="46" t="s">
        <v>21</v>
      </c>
    </row>
    <row r="1922" s="13" customFormat="1" spans="2:7">
      <c r="B1922" s="12"/>
      <c r="C1922" s="12"/>
      <c r="D1922" s="12"/>
      <c r="E1922" s="12"/>
      <c r="F1922" s="12"/>
      <c r="G1922" s="12"/>
    </row>
    <row r="1923" s="13" customFormat="1" spans="2:3">
      <c r="B1923" s="12" t="s">
        <v>998</v>
      </c>
      <c r="C1923" s="20" t="s">
        <v>999</v>
      </c>
    </row>
    <row r="1924" s="13" customFormat="1" spans="2:3">
      <c r="B1924" s="12"/>
      <c r="C1924" s="12" t="s">
        <v>1000</v>
      </c>
    </row>
    <row r="1925" s="13" customFormat="1" spans="2:3">
      <c r="B1925" s="12"/>
      <c r="C1925" s="12" t="s">
        <v>1001</v>
      </c>
    </row>
    <row r="1926" s="13" customFormat="1" spans="2:3">
      <c r="B1926" s="12"/>
      <c r="C1926" s="12" t="s">
        <v>1002</v>
      </c>
    </row>
    <row r="1927" s="13" customFormat="1" spans="2:3">
      <c r="B1927" s="12"/>
      <c r="C1927" s="12" t="s">
        <v>1003</v>
      </c>
    </row>
    <row r="1928" s="13" customFormat="1" spans="2:3">
      <c r="B1928" s="12"/>
      <c r="C1928" s="12" t="s">
        <v>1004</v>
      </c>
    </row>
    <row r="1929" s="13" customFormat="1" spans="2:3">
      <c r="B1929" s="12"/>
      <c r="C1929" s="12" t="s">
        <v>984</v>
      </c>
    </row>
    <row r="1930" s="13" customFormat="1" spans="2:3">
      <c r="B1930" s="12"/>
      <c r="C1930" s="12"/>
    </row>
    <row r="1931" s="13" customFormat="1" spans="2:12">
      <c r="B1931" s="12"/>
      <c r="C1931" s="12" t="s">
        <v>1005</v>
      </c>
      <c r="D1931" s="12">
        <v>1</v>
      </c>
      <c r="E1931" s="12"/>
      <c r="F1931" s="12"/>
      <c r="G1931" s="12"/>
      <c r="H1931" s="12"/>
      <c r="I1931" s="12">
        <v>1</v>
      </c>
      <c r="J1931" s="12">
        <v>5000</v>
      </c>
      <c r="K1931" s="12">
        <f>I1931*J1931</f>
        <v>5000</v>
      </c>
      <c r="L1931" s="12"/>
    </row>
    <row r="1932" s="13" customFormat="1" spans="2:12">
      <c r="B1932" s="12"/>
      <c r="C1932" s="12"/>
      <c r="D1932" s="12"/>
      <c r="E1932" s="12"/>
      <c r="F1932" s="12"/>
      <c r="G1932" s="12"/>
      <c r="H1932" s="22"/>
      <c r="I1932" s="22"/>
      <c r="J1932" s="22"/>
      <c r="K1932" s="22"/>
      <c r="L1932" s="22"/>
    </row>
    <row r="1933" s="13" customFormat="1" spans="2:12">
      <c r="B1933" s="12"/>
      <c r="C1933" s="12"/>
      <c r="D1933" s="12"/>
      <c r="E1933" s="12"/>
      <c r="F1933" s="12"/>
      <c r="G1933" s="12"/>
      <c r="H1933" s="12" t="s">
        <v>20</v>
      </c>
      <c r="I1933" s="12">
        <f>SUM(I1927:I1932)</f>
        <v>1</v>
      </c>
      <c r="J1933" s="12">
        <v>5000</v>
      </c>
      <c r="K1933" s="46">
        <f>K1931</f>
        <v>5000</v>
      </c>
      <c r="L1933" s="46" t="s">
        <v>21</v>
      </c>
    </row>
    <row r="1934" s="13" customFormat="1" spans="2:3">
      <c r="B1934" s="12"/>
      <c r="C1934" s="12"/>
    </row>
    <row r="1935" s="13" customFormat="1" spans="2:3">
      <c r="B1935" s="12" t="s">
        <v>1006</v>
      </c>
      <c r="C1935" s="20" t="s">
        <v>1007</v>
      </c>
    </row>
    <row r="1936" s="13" customFormat="1" spans="2:3">
      <c r="B1936" s="12"/>
      <c r="C1936" s="12" t="s">
        <v>882</v>
      </c>
    </row>
    <row r="1937" s="13" customFormat="1" spans="2:3">
      <c r="B1937" s="12"/>
      <c r="C1937" s="20"/>
    </row>
    <row r="1938" s="13" customFormat="1" spans="2:12">
      <c r="B1938" s="12"/>
      <c r="C1938" s="12" t="s">
        <v>584</v>
      </c>
      <c r="D1938" s="12">
        <v>1</v>
      </c>
      <c r="E1938" s="12"/>
      <c r="F1938" s="12"/>
      <c r="G1938" s="12"/>
      <c r="H1938" s="12"/>
      <c r="I1938" s="12">
        <f>D1938</f>
        <v>1</v>
      </c>
      <c r="J1938" s="12">
        <v>3120</v>
      </c>
      <c r="K1938" s="12">
        <f>I1938*J1938</f>
        <v>3120</v>
      </c>
      <c r="L1938" s="12"/>
    </row>
    <row r="1939" s="13" customFormat="1" spans="2:12">
      <c r="B1939" s="12"/>
      <c r="C1939" s="12"/>
      <c r="D1939" s="12"/>
      <c r="E1939" s="12"/>
      <c r="F1939" s="12"/>
      <c r="G1939" s="12"/>
      <c r="H1939" s="22"/>
      <c r="I1939" s="22"/>
      <c r="J1939" s="22"/>
      <c r="K1939" s="22"/>
      <c r="L1939" s="22"/>
    </row>
    <row r="1940" s="13" customFormat="1" spans="2:12">
      <c r="B1940" s="12"/>
      <c r="C1940" s="12"/>
      <c r="D1940" s="12"/>
      <c r="E1940" s="12"/>
      <c r="F1940" s="12"/>
      <c r="G1940" s="12"/>
      <c r="H1940" s="12" t="s">
        <v>20</v>
      </c>
      <c r="I1940" s="12">
        <f>SUM(I1935:I1939)</f>
        <v>1</v>
      </c>
      <c r="J1940" s="12">
        <f>J1938</f>
        <v>3120</v>
      </c>
      <c r="K1940" s="46">
        <f>K1938</f>
        <v>3120</v>
      </c>
      <c r="L1940" s="46" t="s">
        <v>21</v>
      </c>
    </row>
    <row r="1941" s="13" customFormat="1" spans="2:3">
      <c r="B1941" s="12"/>
      <c r="C1941" s="20"/>
    </row>
    <row r="1942" s="13" customFormat="1" spans="2:3">
      <c r="B1942" s="12"/>
      <c r="C1942" s="12"/>
    </row>
    <row r="1943" s="13" customFormat="1" spans="2:3">
      <c r="B1943" s="12" t="s">
        <v>1008</v>
      </c>
      <c r="C1943" s="20" t="s">
        <v>1009</v>
      </c>
    </row>
    <row r="1944" s="13" customFormat="1" spans="2:3">
      <c r="B1944" s="12" t="s">
        <v>1010</v>
      </c>
      <c r="C1944" s="20" t="s">
        <v>1011</v>
      </c>
    </row>
    <row r="1945" s="13" customFormat="1" spans="2:3">
      <c r="B1945" s="12"/>
      <c r="C1945" s="12" t="s">
        <v>1012</v>
      </c>
    </row>
    <row r="1946" s="13" customFormat="1" spans="2:3">
      <c r="B1946" s="12"/>
      <c r="C1946" s="20"/>
    </row>
    <row r="1947" s="13" customFormat="1" spans="2:12">
      <c r="B1947" s="12"/>
      <c r="C1947" s="12" t="s">
        <v>1013</v>
      </c>
      <c r="D1947" s="12">
        <v>1</v>
      </c>
      <c r="E1947" s="12"/>
      <c r="F1947" s="12"/>
      <c r="G1947" s="12"/>
      <c r="H1947" s="12"/>
      <c r="I1947" s="12">
        <f t="shared" ref="I1947:I1949" si="72">D1947</f>
        <v>1</v>
      </c>
      <c r="J1947" s="12">
        <v>1000</v>
      </c>
      <c r="K1947" s="12">
        <f t="shared" ref="K1947:K1949" si="73">I1947*J1947</f>
        <v>1000</v>
      </c>
      <c r="L1947" s="12"/>
    </row>
    <row r="1948" s="13" customFormat="1" spans="2:12">
      <c r="B1948" s="12"/>
      <c r="C1948" s="12" t="s">
        <v>1014</v>
      </c>
      <c r="D1948" s="12">
        <v>1</v>
      </c>
      <c r="E1948" s="12"/>
      <c r="F1948" s="12"/>
      <c r="G1948" s="12"/>
      <c r="H1948" s="12"/>
      <c r="I1948" s="12">
        <f t="shared" si="72"/>
        <v>1</v>
      </c>
      <c r="J1948" s="12">
        <v>1000</v>
      </c>
      <c r="K1948" s="12">
        <f t="shared" si="73"/>
        <v>1000</v>
      </c>
      <c r="L1948" s="12"/>
    </row>
    <row r="1949" s="13" customFormat="1" spans="2:12">
      <c r="B1949" s="12"/>
      <c r="C1949" s="26" t="s">
        <v>1015</v>
      </c>
      <c r="D1949" s="12">
        <v>1</v>
      </c>
      <c r="E1949" s="12"/>
      <c r="F1949" s="12"/>
      <c r="G1949" s="12"/>
      <c r="H1949" s="12"/>
      <c r="I1949" s="12">
        <f t="shared" si="72"/>
        <v>1</v>
      </c>
      <c r="J1949" s="12">
        <v>1000</v>
      </c>
      <c r="K1949" s="12">
        <f t="shared" si="73"/>
        <v>1000</v>
      </c>
      <c r="L1949" s="12"/>
    </row>
    <row r="1950" s="13" customFormat="1" spans="2:12">
      <c r="B1950" s="12"/>
      <c r="C1950" s="12"/>
      <c r="D1950" s="12"/>
      <c r="E1950" s="12"/>
      <c r="F1950" s="12"/>
      <c r="G1950" s="12"/>
      <c r="H1950" s="22"/>
      <c r="I1950" s="22"/>
      <c r="J1950" s="22"/>
      <c r="K1950" s="22"/>
      <c r="L1950" s="22"/>
    </row>
    <row r="1951" s="13" customFormat="1" spans="2:12">
      <c r="B1951" s="12"/>
      <c r="C1951" s="12"/>
      <c r="D1951" s="12"/>
      <c r="E1951" s="12"/>
      <c r="F1951" s="12"/>
      <c r="G1951" s="12"/>
      <c r="H1951" s="12" t="s">
        <v>20</v>
      </c>
      <c r="I1951" s="12">
        <f>SUM(I1944:I1949)</f>
        <v>3</v>
      </c>
      <c r="J1951" s="12">
        <f>J1947</f>
        <v>1000</v>
      </c>
      <c r="K1951" s="46">
        <f>K1947+K1948+K1949</f>
        <v>3000</v>
      </c>
      <c r="L1951" s="46" t="s">
        <v>21</v>
      </c>
    </row>
    <row r="1952" s="13" customFormat="1" spans="2:2">
      <c r="B1952" s="12"/>
    </row>
    <row r="1953" s="13" customFormat="1" spans="2:3">
      <c r="B1953" s="12" t="s">
        <v>1016</v>
      </c>
      <c r="C1953" s="20" t="s">
        <v>1017</v>
      </c>
    </row>
    <row r="1954" s="13" customFormat="1" spans="2:3">
      <c r="B1954" s="12"/>
      <c r="C1954" s="12" t="s">
        <v>1018</v>
      </c>
    </row>
    <row r="1955" s="13" customFormat="1" spans="2:3">
      <c r="B1955" s="12"/>
      <c r="C1955" s="12" t="s">
        <v>1019</v>
      </c>
    </row>
    <row r="1956" s="13" customFormat="1" spans="2:3">
      <c r="B1956" s="12"/>
      <c r="C1956" s="12" t="s">
        <v>1020</v>
      </c>
    </row>
    <row r="1957" s="13" customFormat="1" spans="2:3">
      <c r="B1957" s="12"/>
      <c r="C1957" s="20"/>
    </row>
    <row r="1958" s="13" customFormat="1" spans="2:12">
      <c r="B1958" s="12"/>
      <c r="C1958" s="12" t="s">
        <v>1021</v>
      </c>
      <c r="D1958" s="12">
        <v>1</v>
      </c>
      <c r="E1958" s="12"/>
      <c r="F1958" s="12"/>
      <c r="G1958" s="12"/>
      <c r="H1958" s="12"/>
      <c r="I1958" s="12">
        <f t="shared" ref="I1958:I1960" si="74">D1958</f>
        <v>1</v>
      </c>
      <c r="J1958" s="12">
        <v>1333.3333</v>
      </c>
      <c r="K1958" s="12">
        <f t="shared" ref="K1958:K1960" si="75">I1958*J1958</f>
        <v>1333.3333</v>
      </c>
      <c r="L1958" s="12"/>
    </row>
    <row r="1959" s="13" customFormat="1" spans="2:12">
      <c r="B1959" s="12"/>
      <c r="C1959" s="12" t="s">
        <v>1022</v>
      </c>
      <c r="D1959" s="12">
        <v>1</v>
      </c>
      <c r="E1959" s="12"/>
      <c r="F1959" s="12"/>
      <c r="G1959" s="12"/>
      <c r="H1959" s="12"/>
      <c r="I1959" s="12">
        <f t="shared" si="74"/>
        <v>1</v>
      </c>
      <c r="J1959" s="12">
        <v>1333.3333</v>
      </c>
      <c r="K1959" s="12">
        <f t="shared" si="75"/>
        <v>1333.3333</v>
      </c>
      <c r="L1959" s="12"/>
    </row>
    <row r="1960" s="13" customFormat="1" spans="2:12">
      <c r="B1960" s="12"/>
      <c r="C1960" s="26" t="s">
        <v>1015</v>
      </c>
      <c r="D1960" s="12">
        <v>1</v>
      </c>
      <c r="E1960" s="12"/>
      <c r="F1960" s="12"/>
      <c r="G1960" s="12"/>
      <c r="H1960" s="12"/>
      <c r="I1960" s="12">
        <f t="shared" si="74"/>
        <v>1</v>
      </c>
      <c r="J1960" s="12">
        <v>1333.3333</v>
      </c>
      <c r="K1960" s="12">
        <f t="shared" si="75"/>
        <v>1333.3333</v>
      </c>
      <c r="L1960" s="12"/>
    </row>
    <row r="1961" s="13" customFormat="1" spans="2:12">
      <c r="B1961" s="12"/>
      <c r="C1961" s="12"/>
      <c r="D1961" s="12"/>
      <c r="E1961" s="12"/>
      <c r="F1961" s="12"/>
      <c r="G1961" s="12"/>
      <c r="H1961" s="22"/>
      <c r="I1961" s="22"/>
      <c r="J1961" s="22"/>
      <c r="K1961" s="22"/>
      <c r="L1961" s="22"/>
    </row>
    <row r="1962" s="13" customFormat="1" spans="2:12">
      <c r="B1962" s="12"/>
      <c r="C1962" s="12"/>
      <c r="D1962" s="12"/>
      <c r="E1962" s="12"/>
      <c r="F1962" s="12"/>
      <c r="G1962" s="12"/>
      <c r="H1962" s="12" t="s">
        <v>20</v>
      </c>
      <c r="I1962" s="12">
        <f>SUM(I1953:I1961)</f>
        <v>3</v>
      </c>
      <c r="J1962" s="12">
        <f>J1958</f>
        <v>1333.3333</v>
      </c>
      <c r="K1962" s="46">
        <f>K1958+K1959+K1960</f>
        <v>3999.9999</v>
      </c>
      <c r="L1962" s="46" t="s">
        <v>21</v>
      </c>
    </row>
    <row r="1963" s="13" customFormat="1" spans="2:2">
      <c r="B1963" s="12"/>
    </row>
    <row r="1964" s="13" customFormat="1" spans="2:3">
      <c r="B1964" s="12" t="s">
        <v>1023</v>
      </c>
      <c r="C1964" s="20" t="s">
        <v>1024</v>
      </c>
    </row>
    <row r="1965" s="13" customFormat="1" spans="2:3">
      <c r="B1965" s="12"/>
      <c r="C1965" s="12" t="s">
        <v>1025</v>
      </c>
    </row>
    <row r="1966" s="13" customFormat="1" spans="2:3">
      <c r="B1966" s="12"/>
      <c r="C1966" s="20"/>
    </row>
    <row r="1967" s="13" customFormat="1" spans="2:12">
      <c r="B1967" s="12"/>
      <c r="C1967" s="12" t="s">
        <v>584</v>
      </c>
      <c r="D1967" s="12">
        <v>1</v>
      </c>
      <c r="E1967" s="12"/>
      <c r="F1967" s="12"/>
      <c r="G1967" s="12"/>
      <c r="H1967" s="12"/>
      <c r="I1967" s="12">
        <f>D1967</f>
        <v>1</v>
      </c>
      <c r="J1967" s="12">
        <v>30000</v>
      </c>
      <c r="K1967" s="12">
        <f>I1967*J1967</f>
        <v>30000</v>
      </c>
      <c r="L1967" s="12"/>
    </row>
    <row r="1968" s="13" customFormat="1" spans="2:12">
      <c r="B1968" s="12"/>
      <c r="C1968" s="12"/>
      <c r="D1968" s="12"/>
      <c r="E1968" s="12"/>
      <c r="F1968" s="12"/>
      <c r="G1968" s="12"/>
      <c r="H1968" s="22"/>
      <c r="I1968" s="22"/>
      <c r="J1968" s="22"/>
      <c r="K1968" s="22"/>
      <c r="L1968" s="22"/>
    </row>
    <row r="1969" s="13" customFormat="1" spans="2:12">
      <c r="B1969" s="12"/>
      <c r="C1969" s="12"/>
      <c r="D1969" s="12"/>
      <c r="E1969" s="12"/>
      <c r="F1969" s="12"/>
      <c r="G1969" s="12"/>
      <c r="H1969" s="12" t="s">
        <v>20</v>
      </c>
      <c r="I1969" s="12">
        <f>SUM(I1964:I1968)</f>
        <v>1</v>
      </c>
      <c r="J1969" s="12">
        <f>J1967</f>
        <v>30000</v>
      </c>
      <c r="K1969" s="46">
        <f>K1967</f>
        <v>30000</v>
      </c>
      <c r="L1969" s="46" t="s">
        <v>21</v>
      </c>
    </row>
    <row r="1970" s="13" customFormat="1" spans="2:12">
      <c r="B1970" s="12"/>
      <c r="C1970" s="12"/>
      <c r="D1970" s="12"/>
      <c r="E1970" s="12"/>
      <c r="F1970" s="12"/>
      <c r="G1970" s="12"/>
      <c r="H1970" s="12"/>
      <c r="I1970" s="12"/>
      <c r="J1970" s="12"/>
      <c r="K1970" s="12"/>
      <c r="L1970" s="12"/>
    </row>
    <row r="1971" s="13" customFormat="1" spans="2:3">
      <c r="B1971" s="12" t="s">
        <v>1026</v>
      </c>
      <c r="C1971" s="20" t="s">
        <v>1027</v>
      </c>
    </row>
    <row r="1972" s="13" customFormat="1" spans="2:3">
      <c r="B1972" s="12"/>
      <c r="C1972" s="20"/>
    </row>
    <row r="1973" s="13" customFormat="1" spans="2:12">
      <c r="B1973" s="12"/>
      <c r="C1973" s="12" t="s">
        <v>584</v>
      </c>
      <c r="D1973" s="12">
        <v>1</v>
      </c>
      <c r="E1973" s="12"/>
      <c r="F1973" s="12"/>
      <c r="G1973" s="12"/>
      <c r="H1973" s="12"/>
      <c r="I1973" s="12">
        <f>D1973</f>
        <v>1</v>
      </c>
      <c r="J1973" s="12">
        <v>500</v>
      </c>
      <c r="K1973" s="12">
        <f>I1973*J1973</f>
        <v>500</v>
      </c>
      <c r="L1973" s="12"/>
    </row>
    <row r="1974" s="13" customFormat="1" spans="2:12">
      <c r="B1974" s="12"/>
      <c r="C1974" s="12"/>
      <c r="D1974" s="12"/>
      <c r="E1974" s="12"/>
      <c r="F1974" s="12"/>
      <c r="G1974" s="12"/>
      <c r="H1974" s="22"/>
      <c r="I1974" s="22"/>
      <c r="J1974" s="22"/>
      <c r="K1974" s="22"/>
      <c r="L1974" s="22"/>
    </row>
    <row r="1975" s="13" customFormat="1" spans="2:12">
      <c r="B1975" s="12"/>
      <c r="C1975" s="12"/>
      <c r="D1975" s="12"/>
      <c r="E1975" s="12"/>
      <c r="F1975" s="12"/>
      <c r="G1975" s="12"/>
      <c r="H1975" s="12" t="s">
        <v>20</v>
      </c>
      <c r="I1975" s="12">
        <f>SUM(I1971:I1974)</f>
        <v>1</v>
      </c>
      <c r="J1975" s="12">
        <f>J1973</f>
        <v>500</v>
      </c>
      <c r="K1975" s="46">
        <f>K1973</f>
        <v>500</v>
      </c>
      <c r="L1975" s="46" t="s">
        <v>21</v>
      </c>
    </row>
    <row r="1976" s="13" customFormat="1" spans="2:2">
      <c r="B1976" s="12"/>
    </row>
    <row r="1977" s="13" customFormat="1" spans="2:3">
      <c r="B1977" s="12" t="s">
        <v>1028</v>
      </c>
      <c r="C1977" s="20" t="s">
        <v>1029</v>
      </c>
    </row>
    <row r="1978" s="13" customFormat="1" spans="2:3">
      <c r="B1978" s="12"/>
      <c r="C1978" s="12" t="s">
        <v>1030</v>
      </c>
    </row>
    <row r="1979" s="13" customFormat="1" spans="2:3">
      <c r="B1979" s="12"/>
      <c r="C1979" s="12" t="s">
        <v>1031</v>
      </c>
    </row>
    <row r="1980" s="13" customFormat="1" spans="2:3">
      <c r="B1980" s="12"/>
      <c r="C1980" s="20"/>
    </row>
    <row r="1981" s="13" customFormat="1" spans="2:12">
      <c r="B1981" s="12"/>
      <c r="C1981" s="12" t="s">
        <v>584</v>
      </c>
      <c r="D1981" s="12">
        <v>1</v>
      </c>
      <c r="E1981" s="12"/>
      <c r="F1981" s="12"/>
      <c r="G1981" s="12"/>
      <c r="H1981" s="12"/>
      <c r="I1981" s="12">
        <f>D1981</f>
        <v>1</v>
      </c>
      <c r="J1981" s="12">
        <v>5000</v>
      </c>
      <c r="K1981" s="12">
        <f>I1981*J1981</f>
        <v>5000</v>
      </c>
      <c r="L1981" s="12"/>
    </row>
    <row r="1982" s="13" customFormat="1" spans="2:12">
      <c r="B1982" s="12"/>
      <c r="C1982" s="12"/>
      <c r="D1982" s="12"/>
      <c r="E1982" s="12"/>
      <c r="F1982" s="12"/>
      <c r="G1982" s="12"/>
      <c r="H1982" s="22"/>
      <c r="I1982" s="22"/>
      <c r="J1982" s="22"/>
      <c r="K1982" s="22"/>
      <c r="L1982" s="22"/>
    </row>
    <row r="1983" s="13" customFormat="1" spans="2:12">
      <c r="B1983" s="12"/>
      <c r="C1983" s="12"/>
      <c r="D1983" s="12"/>
      <c r="E1983" s="12"/>
      <c r="F1983" s="12"/>
      <c r="G1983" s="12"/>
      <c r="H1983" s="12" t="s">
        <v>20</v>
      </c>
      <c r="I1983" s="12">
        <f>SUM(I1977:I1982)</f>
        <v>1</v>
      </c>
      <c r="J1983" s="12">
        <f>J1981</f>
        <v>5000</v>
      </c>
      <c r="K1983" s="46">
        <f>K1981</f>
        <v>5000</v>
      </c>
      <c r="L1983" s="46" t="s">
        <v>21</v>
      </c>
    </row>
    <row r="1984" s="13" customFormat="1" spans="2:7">
      <c r="B1984" s="12"/>
      <c r="C1984" s="12"/>
      <c r="D1984" s="12"/>
      <c r="E1984" s="12"/>
      <c r="F1984" s="12"/>
      <c r="G1984" s="12"/>
    </row>
    <row r="1985" s="13" customFormat="1" spans="2:3">
      <c r="B1985" s="12" t="s">
        <v>1032</v>
      </c>
      <c r="C1985" s="20" t="s">
        <v>1033</v>
      </c>
    </row>
    <row r="1986" s="13" customFormat="1" spans="2:3">
      <c r="B1986" s="12"/>
      <c r="C1986" s="12" t="s">
        <v>1025</v>
      </c>
    </row>
    <row r="1987" s="13" customFormat="1" spans="2:3">
      <c r="B1987" s="12"/>
      <c r="C1987" s="20"/>
    </row>
    <row r="1988" s="13" customFormat="1" spans="2:12">
      <c r="B1988" s="12"/>
      <c r="C1988" s="12" t="s">
        <v>1034</v>
      </c>
      <c r="D1988" s="12">
        <v>1</v>
      </c>
      <c r="E1988" s="12"/>
      <c r="F1988" s="12"/>
      <c r="G1988" s="12"/>
      <c r="H1988" s="12"/>
      <c r="I1988" s="12">
        <f t="shared" ref="I1988:I1991" si="76">D1988</f>
        <v>1</v>
      </c>
      <c r="J1988" s="12">
        <v>1000</v>
      </c>
      <c r="K1988" s="12">
        <f t="shared" ref="K1988:K1991" si="77">I1988*J1988</f>
        <v>1000</v>
      </c>
      <c r="L1988" s="12"/>
    </row>
    <row r="1989" s="13" customFormat="1" spans="2:12">
      <c r="B1989" s="12"/>
      <c r="C1989" s="12" t="s">
        <v>1035</v>
      </c>
      <c r="D1989" s="12">
        <v>1</v>
      </c>
      <c r="E1989" s="12"/>
      <c r="F1989" s="12"/>
      <c r="G1989" s="12"/>
      <c r="H1989" s="12"/>
      <c r="I1989" s="12">
        <f t="shared" si="76"/>
        <v>1</v>
      </c>
      <c r="J1989" s="12">
        <v>1000</v>
      </c>
      <c r="K1989" s="12">
        <f t="shared" si="77"/>
        <v>1000</v>
      </c>
      <c r="L1989" s="12"/>
    </row>
    <row r="1990" s="13" customFormat="1" spans="2:12">
      <c r="B1990" s="12"/>
      <c r="C1990" s="12" t="s">
        <v>1036</v>
      </c>
      <c r="D1990" s="12">
        <v>1</v>
      </c>
      <c r="E1990" s="12"/>
      <c r="F1990" s="12"/>
      <c r="G1990" s="12"/>
      <c r="H1990" s="12"/>
      <c r="I1990" s="12">
        <f t="shared" si="76"/>
        <v>1</v>
      </c>
      <c r="J1990" s="12">
        <v>1000</v>
      </c>
      <c r="K1990" s="12">
        <f t="shared" si="77"/>
        <v>1000</v>
      </c>
      <c r="L1990" s="12"/>
    </row>
    <row r="1991" s="13" customFormat="1" spans="2:12">
      <c r="B1991" s="12"/>
      <c r="C1991" s="12" t="s">
        <v>1037</v>
      </c>
      <c r="D1991" s="12">
        <v>1</v>
      </c>
      <c r="E1991" s="12"/>
      <c r="F1991" s="12"/>
      <c r="G1991" s="12"/>
      <c r="H1991" s="12"/>
      <c r="I1991" s="12">
        <f t="shared" si="76"/>
        <v>1</v>
      </c>
      <c r="J1991" s="12">
        <v>1000</v>
      </c>
      <c r="K1991" s="12">
        <f t="shared" si="77"/>
        <v>1000</v>
      </c>
      <c r="L1991" s="12"/>
    </row>
    <row r="1992" s="13" customFormat="1" spans="2:12">
      <c r="B1992" s="12"/>
      <c r="C1992" s="12"/>
      <c r="D1992" s="12"/>
      <c r="E1992" s="12"/>
      <c r="F1992" s="12"/>
      <c r="G1992" s="12"/>
      <c r="H1992" s="22"/>
      <c r="I1992" s="22"/>
      <c r="J1992" s="22"/>
      <c r="K1992" s="22"/>
      <c r="L1992" s="22"/>
    </row>
    <row r="1993" s="13" customFormat="1" spans="2:12">
      <c r="B1993" s="12"/>
      <c r="C1993" s="12"/>
      <c r="D1993" s="12"/>
      <c r="E1993" s="12"/>
      <c r="F1993" s="12"/>
      <c r="G1993" s="12"/>
      <c r="H1993" s="12" t="s">
        <v>20</v>
      </c>
      <c r="I1993" s="12">
        <f>SUM(I1985:I1992)</f>
        <v>4</v>
      </c>
      <c r="J1993" s="12">
        <f>J1988</f>
        <v>1000</v>
      </c>
      <c r="K1993" s="46">
        <f>K1988+K1989+K1990+K1991</f>
        <v>4000</v>
      </c>
      <c r="L1993" s="46" t="s">
        <v>21</v>
      </c>
    </row>
    <row r="1994" s="13" customFormat="1" spans="2:12">
      <c r="B1994" s="12"/>
      <c r="C1994" s="12"/>
      <c r="D1994" s="12"/>
      <c r="E1994" s="12"/>
      <c r="F1994" s="12"/>
      <c r="G1994" s="12"/>
      <c r="H1994" s="12"/>
      <c r="I1994" s="12"/>
      <c r="J1994" s="12"/>
      <c r="K1994" s="12"/>
      <c r="L1994" s="12"/>
    </row>
    <row r="1995" s="13" customFormat="1" spans="2:3">
      <c r="B1995" s="12" t="s">
        <v>1038</v>
      </c>
      <c r="C1995" s="20" t="s">
        <v>1039</v>
      </c>
    </row>
    <row r="1996" s="13" customFormat="1" spans="2:3">
      <c r="B1996" s="12"/>
      <c r="C1996" s="12" t="s">
        <v>984</v>
      </c>
    </row>
    <row r="1997" s="13" customFormat="1" spans="2:3">
      <c r="B1997" s="12"/>
      <c r="C1997" s="20"/>
    </row>
    <row r="1998" s="13" customFormat="1" spans="2:12">
      <c r="B1998" s="12"/>
      <c r="C1998" s="12" t="s">
        <v>1040</v>
      </c>
      <c r="D1998" s="12">
        <v>1</v>
      </c>
      <c r="E1998" s="12"/>
      <c r="F1998" s="12"/>
      <c r="G1998" s="12"/>
      <c r="H1998" s="12"/>
      <c r="I1998" s="12">
        <f t="shared" ref="I1998:I2001" si="78">D1998</f>
        <v>1</v>
      </c>
      <c r="J1998" s="12">
        <v>500</v>
      </c>
      <c r="K1998" s="12">
        <f t="shared" ref="K1998:K2002" si="79">I1998*J1998</f>
        <v>500</v>
      </c>
      <c r="L1998" s="12"/>
    </row>
    <row r="1999" s="13" customFormat="1" spans="2:12">
      <c r="B1999" s="12"/>
      <c r="C1999" s="12" t="s">
        <v>1041</v>
      </c>
      <c r="D1999" s="12">
        <v>1</v>
      </c>
      <c r="E1999" s="12"/>
      <c r="F1999" s="12"/>
      <c r="G1999" s="12"/>
      <c r="H1999" s="12"/>
      <c r="I1999" s="12">
        <f t="shared" si="78"/>
        <v>1</v>
      </c>
      <c r="J1999" s="12">
        <v>500</v>
      </c>
      <c r="K1999" s="12">
        <f t="shared" si="79"/>
        <v>500</v>
      </c>
      <c r="L1999" s="12"/>
    </row>
    <row r="2000" s="13" customFormat="1" spans="2:12">
      <c r="B2000" s="12"/>
      <c r="C2000" s="12" t="s">
        <v>1042</v>
      </c>
      <c r="D2000" s="12">
        <v>1</v>
      </c>
      <c r="E2000" s="12"/>
      <c r="F2000" s="12"/>
      <c r="G2000" s="12"/>
      <c r="H2000" s="12"/>
      <c r="I2000" s="12">
        <f t="shared" si="78"/>
        <v>1</v>
      </c>
      <c r="J2000" s="12">
        <v>500</v>
      </c>
      <c r="K2000" s="12">
        <f t="shared" si="79"/>
        <v>500</v>
      </c>
      <c r="L2000" s="12"/>
    </row>
    <row r="2001" s="13" customFormat="1" spans="2:12">
      <c r="B2001" s="12"/>
      <c r="C2001" s="12" t="s">
        <v>1043</v>
      </c>
      <c r="D2001" s="12">
        <v>1</v>
      </c>
      <c r="E2001" s="12"/>
      <c r="F2001" s="12"/>
      <c r="G2001" s="12"/>
      <c r="H2001" s="12"/>
      <c r="I2001" s="12">
        <f t="shared" si="78"/>
        <v>1</v>
      </c>
      <c r="J2001" s="12">
        <v>500</v>
      </c>
      <c r="K2001" s="12">
        <f t="shared" si="79"/>
        <v>500</v>
      </c>
      <c r="L2001" s="12"/>
    </row>
    <row r="2002" s="13" customFormat="1" spans="2:12">
      <c r="B2002" s="12"/>
      <c r="C2002" s="12" t="s">
        <v>1044</v>
      </c>
      <c r="D2002" s="12">
        <v>1</v>
      </c>
      <c r="E2002" s="12"/>
      <c r="F2002" s="12"/>
      <c r="G2002" s="12"/>
      <c r="H2002" s="12"/>
      <c r="I2002" s="12">
        <v>1</v>
      </c>
      <c r="J2002" s="12">
        <v>500</v>
      </c>
      <c r="K2002" s="12">
        <f t="shared" si="79"/>
        <v>500</v>
      </c>
      <c r="L2002" s="12"/>
    </row>
    <row r="2003" s="13" customFormat="1" spans="2:12">
      <c r="B2003" s="12"/>
      <c r="C2003" s="12"/>
      <c r="D2003" s="12"/>
      <c r="E2003" s="12"/>
      <c r="F2003" s="12"/>
      <c r="G2003" s="12"/>
      <c r="H2003" s="22"/>
      <c r="I2003" s="22"/>
      <c r="J2003" s="22"/>
      <c r="K2003" s="22"/>
      <c r="L2003" s="22"/>
    </row>
    <row r="2004" s="13" customFormat="1" spans="2:12">
      <c r="B2004" s="12"/>
      <c r="C2004" s="12"/>
      <c r="D2004" s="12"/>
      <c r="E2004" s="12"/>
      <c r="F2004" s="12"/>
      <c r="G2004" s="12"/>
      <c r="H2004" s="12" t="s">
        <v>20</v>
      </c>
      <c r="I2004" s="12">
        <f>SUM(I1995:I2003)</f>
        <v>5</v>
      </c>
      <c r="J2004" s="12">
        <f>J1998</f>
        <v>500</v>
      </c>
      <c r="K2004" s="46">
        <f>K1998+K1999+K2000+K2001+K2002</f>
        <v>2500</v>
      </c>
      <c r="L2004" s="46" t="s">
        <v>21</v>
      </c>
    </row>
    <row r="2005" s="13" customFormat="1" spans="2:3">
      <c r="B2005" s="12"/>
      <c r="C2005" s="12"/>
    </row>
    <row r="2006" s="13" customFormat="1" spans="2:3">
      <c r="B2006" s="12" t="s">
        <v>1045</v>
      </c>
      <c r="C2006" s="20" t="s">
        <v>1046</v>
      </c>
    </row>
    <row r="2007" s="13" customFormat="1" spans="2:3">
      <c r="B2007" s="12"/>
      <c r="C2007" s="12" t="s">
        <v>984</v>
      </c>
    </row>
    <row r="2008" s="13" customFormat="1" spans="2:3">
      <c r="B2008" s="12"/>
      <c r="C2008" s="20"/>
    </row>
    <row r="2009" s="13" customFormat="1" spans="2:12">
      <c r="B2009" s="12"/>
      <c r="C2009" s="12" t="s">
        <v>1047</v>
      </c>
      <c r="D2009" s="12">
        <v>1</v>
      </c>
      <c r="E2009" s="12"/>
      <c r="F2009" s="12"/>
      <c r="G2009" s="12"/>
      <c r="H2009" s="12"/>
      <c r="I2009" s="12">
        <f t="shared" ref="I2009:I2015" si="80">D2009</f>
        <v>1</v>
      </c>
      <c r="J2009" s="12">
        <v>500</v>
      </c>
      <c r="K2009" s="12">
        <f t="shared" ref="K2009:K2015" si="81">I2009*J2009</f>
        <v>500</v>
      </c>
      <c r="L2009" s="12"/>
    </row>
    <row r="2010" s="13" customFormat="1" spans="2:12">
      <c r="B2010" s="12"/>
      <c r="C2010" s="12" t="s">
        <v>1048</v>
      </c>
      <c r="D2010" s="12">
        <v>1</v>
      </c>
      <c r="E2010" s="12"/>
      <c r="F2010" s="12"/>
      <c r="G2010" s="12"/>
      <c r="H2010" s="12"/>
      <c r="I2010" s="12">
        <f t="shared" si="80"/>
        <v>1</v>
      </c>
      <c r="J2010" s="12">
        <v>500</v>
      </c>
      <c r="K2010" s="12">
        <f t="shared" si="81"/>
        <v>500</v>
      </c>
      <c r="L2010" s="12"/>
    </row>
    <row r="2011" s="13" customFormat="1" spans="2:12">
      <c r="B2011" s="12"/>
      <c r="C2011" s="12" t="s">
        <v>1049</v>
      </c>
      <c r="D2011" s="12">
        <v>1</v>
      </c>
      <c r="E2011" s="12"/>
      <c r="F2011" s="12"/>
      <c r="G2011" s="12"/>
      <c r="H2011" s="12"/>
      <c r="I2011" s="12">
        <f t="shared" si="80"/>
        <v>1</v>
      </c>
      <c r="J2011" s="12">
        <v>500</v>
      </c>
      <c r="K2011" s="12">
        <f t="shared" si="81"/>
        <v>500</v>
      </c>
      <c r="L2011" s="12"/>
    </row>
    <row r="2012" s="13" customFormat="1" spans="2:12">
      <c r="B2012" s="12"/>
      <c r="C2012" s="12" t="s">
        <v>1050</v>
      </c>
      <c r="D2012" s="12">
        <v>1</v>
      </c>
      <c r="E2012" s="12"/>
      <c r="F2012" s="12"/>
      <c r="G2012" s="12"/>
      <c r="H2012" s="12"/>
      <c r="I2012" s="12">
        <f t="shared" si="80"/>
        <v>1</v>
      </c>
      <c r="J2012" s="12">
        <v>500</v>
      </c>
      <c r="K2012" s="12">
        <f t="shared" si="81"/>
        <v>500</v>
      </c>
      <c r="L2012" s="12"/>
    </row>
    <row r="2013" s="13" customFormat="1" spans="2:12">
      <c r="B2013" s="12"/>
      <c r="C2013" s="12" t="s">
        <v>396</v>
      </c>
      <c r="D2013" s="12">
        <v>1</v>
      </c>
      <c r="E2013" s="12"/>
      <c r="F2013" s="12"/>
      <c r="G2013" s="12"/>
      <c r="H2013" s="12"/>
      <c r="I2013" s="12">
        <f t="shared" si="80"/>
        <v>1</v>
      </c>
      <c r="J2013" s="12">
        <v>500</v>
      </c>
      <c r="K2013" s="12">
        <f t="shared" si="81"/>
        <v>500</v>
      </c>
      <c r="L2013" s="12"/>
    </row>
    <row r="2014" s="13" customFormat="1" spans="2:12">
      <c r="B2014" s="12"/>
      <c r="C2014" s="12" t="s">
        <v>42</v>
      </c>
      <c r="D2014" s="12">
        <v>1</v>
      </c>
      <c r="E2014" s="12"/>
      <c r="F2014" s="12"/>
      <c r="G2014" s="12"/>
      <c r="H2014" s="12"/>
      <c r="I2014" s="12">
        <f t="shared" si="80"/>
        <v>1</v>
      </c>
      <c r="J2014" s="12">
        <v>500</v>
      </c>
      <c r="K2014" s="12">
        <f t="shared" si="81"/>
        <v>500</v>
      </c>
      <c r="L2014" s="12"/>
    </row>
    <row r="2015" s="13" customFormat="1" spans="2:12">
      <c r="B2015" s="12"/>
      <c r="C2015" s="12" t="s">
        <v>1051</v>
      </c>
      <c r="D2015" s="12">
        <v>1</v>
      </c>
      <c r="E2015" s="12"/>
      <c r="F2015" s="12"/>
      <c r="G2015" s="12"/>
      <c r="H2015" s="12"/>
      <c r="I2015" s="12">
        <f t="shared" si="80"/>
        <v>1</v>
      </c>
      <c r="J2015" s="12">
        <v>500</v>
      </c>
      <c r="K2015" s="12">
        <f t="shared" si="81"/>
        <v>500</v>
      </c>
      <c r="L2015" s="12"/>
    </row>
    <row r="2016" s="13" customFormat="1" spans="2:12">
      <c r="B2016" s="12"/>
      <c r="C2016" s="12"/>
      <c r="D2016" s="12"/>
      <c r="E2016" s="12"/>
      <c r="F2016" s="12"/>
      <c r="G2016" s="12"/>
      <c r="H2016" s="22"/>
      <c r="I2016" s="22"/>
      <c r="J2016" s="22"/>
      <c r="K2016" s="22"/>
      <c r="L2016" s="22"/>
    </row>
    <row r="2017" s="13" customFormat="1" spans="2:12">
      <c r="B2017" s="12"/>
      <c r="C2017" s="12"/>
      <c r="D2017" s="12"/>
      <c r="E2017" s="12"/>
      <c r="F2017" s="12"/>
      <c r="G2017" s="12"/>
      <c r="H2017" s="12" t="s">
        <v>20</v>
      </c>
      <c r="I2017" s="12">
        <f>SUM(I2006:I2016)</f>
        <v>7</v>
      </c>
      <c r="J2017" s="12">
        <f>J2009</f>
        <v>500</v>
      </c>
      <c r="K2017" s="46">
        <f>K2009+K2010+K2011+K2012+K2013+K2014+K2015</f>
        <v>3500</v>
      </c>
      <c r="L2017" s="46" t="s">
        <v>21</v>
      </c>
    </row>
    <row r="2018" s="13" customFormat="1" spans="2:12">
      <c r="B2018" s="12"/>
      <c r="C2018" s="12"/>
      <c r="D2018" s="12"/>
      <c r="E2018" s="12"/>
      <c r="F2018" s="12"/>
      <c r="G2018" s="12"/>
      <c r="H2018" s="12"/>
      <c r="I2018" s="12"/>
      <c r="J2018" s="12"/>
      <c r="K2018" s="12"/>
      <c r="L2018" s="12"/>
    </row>
    <row r="2019" s="13" customFormat="1" spans="2:3">
      <c r="B2019" s="12" t="s">
        <v>1052</v>
      </c>
      <c r="C2019" s="20" t="s">
        <v>1053</v>
      </c>
    </row>
    <row r="2020" s="13" customFormat="1" spans="2:3">
      <c r="B2020" s="12"/>
      <c r="C2020" s="12" t="s">
        <v>1054</v>
      </c>
    </row>
    <row r="2021" s="13" customFormat="1" spans="2:3">
      <c r="B2021" s="12"/>
      <c r="C2021" s="12"/>
    </row>
    <row r="2022" s="13" customFormat="1" spans="2:12">
      <c r="B2022" s="12"/>
      <c r="C2022" s="12" t="s">
        <v>1055</v>
      </c>
      <c r="D2022" s="12">
        <v>1</v>
      </c>
      <c r="E2022" s="12"/>
      <c r="F2022" s="12"/>
      <c r="G2022" s="12"/>
      <c r="H2022" s="12"/>
      <c r="I2022" s="12">
        <f>D2022</f>
        <v>1</v>
      </c>
      <c r="J2022" s="12">
        <v>166.67</v>
      </c>
      <c r="K2022" s="12">
        <f t="shared" ref="K2022:K2024" si="82">I2022*J2022</f>
        <v>166.67</v>
      </c>
      <c r="L2022" s="12"/>
    </row>
    <row r="2023" s="13" customFormat="1" spans="2:12">
      <c r="B2023" s="12"/>
      <c r="C2023" s="12" t="s">
        <v>1022</v>
      </c>
      <c r="D2023" s="12">
        <v>1</v>
      </c>
      <c r="E2023" s="12"/>
      <c r="F2023" s="12"/>
      <c r="G2023" s="12"/>
      <c r="H2023" s="12"/>
      <c r="I2023" s="12">
        <f>D2023</f>
        <v>1</v>
      </c>
      <c r="J2023" s="12">
        <v>166.67</v>
      </c>
      <c r="K2023" s="12">
        <f t="shared" si="82"/>
        <v>166.67</v>
      </c>
      <c r="L2023" s="12"/>
    </row>
    <row r="2024" s="13" customFormat="1" spans="2:12">
      <c r="B2024" s="12"/>
      <c r="C2024" s="12" t="s">
        <v>1056</v>
      </c>
      <c r="D2024" s="12">
        <v>1</v>
      </c>
      <c r="E2024" s="12"/>
      <c r="F2024" s="12"/>
      <c r="G2024" s="12"/>
      <c r="H2024" s="12"/>
      <c r="I2024" s="12">
        <v>1</v>
      </c>
      <c r="J2024" s="12">
        <v>166.67</v>
      </c>
      <c r="K2024" s="12">
        <f t="shared" si="82"/>
        <v>166.67</v>
      </c>
      <c r="L2024" s="12"/>
    </row>
    <row r="2025" s="13" customFormat="1" spans="2:12">
      <c r="B2025" s="12"/>
      <c r="C2025" s="12"/>
      <c r="D2025" s="12"/>
      <c r="E2025" s="12"/>
      <c r="F2025" s="12"/>
      <c r="G2025" s="12"/>
      <c r="H2025" s="22"/>
      <c r="I2025" s="22"/>
      <c r="J2025" s="22"/>
      <c r="K2025" s="22"/>
      <c r="L2025" s="22"/>
    </row>
    <row r="2026" s="13" customFormat="1" spans="2:12">
      <c r="B2026" s="12"/>
      <c r="C2026" s="12"/>
      <c r="D2026" s="12"/>
      <c r="E2026" s="12"/>
      <c r="F2026" s="12"/>
      <c r="G2026" s="12"/>
      <c r="H2026" s="12" t="s">
        <v>20</v>
      </c>
      <c r="I2026" s="12">
        <f>SUM(I2019:I2025)</f>
        <v>3</v>
      </c>
      <c r="J2026" s="12">
        <f>J2022</f>
        <v>166.67</v>
      </c>
      <c r="K2026" s="46">
        <f>500</f>
        <v>500</v>
      </c>
      <c r="L2026" s="46" t="s">
        <v>21</v>
      </c>
    </row>
    <row r="2027" s="13" customFormat="1" spans="2:2">
      <c r="B2027" s="12"/>
    </row>
    <row r="2028" s="13" customFormat="1" spans="2:3">
      <c r="B2028" s="12" t="s">
        <v>1057</v>
      </c>
      <c r="C2028" s="20" t="s">
        <v>1058</v>
      </c>
    </row>
    <row r="2029" s="13" customFormat="1" spans="2:3">
      <c r="B2029" s="12"/>
      <c r="C2029" s="12" t="s">
        <v>1059</v>
      </c>
    </row>
    <row r="2030" s="13" customFormat="1" spans="2:3">
      <c r="B2030" s="12"/>
      <c r="C2030" s="12" t="s">
        <v>984</v>
      </c>
    </row>
    <row r="2031" s="13" customFormat="1" spans="2:3">
      <c r="B2031" s="12"/>
      <c r="C2031" s="12"/>
    </row>
    <row r="2032" s="13" customFormat="1" spans="2:12">
      <c r="B2032" s="12"/>
      <c r="C2032" s="12" t="s">
        <v>426</v>
      </c>
      <c r="D2032" s="12">
        <v>1</v>
      </c>
      <c r="E2032" s="12"/>
      <c r="F2032" s="12"/>
      <c r="G2032" s="12"/>
      <c r="H2032" s="12"/>
      <c r="I2032" s="12">
        <f>D2032</f>
        <v>1</v>
      </c>
      <c r="J2032" s="12">
        <v>6000</v>
      </c>
      <c r="K2032" s="12">
        <f>I2032*J2032</f>
        <v>6000</v>
      </c>
      <c r="L2032" s="12"/>
    </row>
    <row r="2033" s="13" customFormat="1" spans="2:12">
      <c r="B2033" s="12"/>
      <c r="C2033" s="12"/>
      <c r="D2033" s="12"/>
      <c r="E2033" s="12"/>
      <c r="F2033" s="12"/>
      <c r="G2033" s="12"/>
      <c r="H2033" s="22"/>
      <c r="I2033" s="22"/>
      <c r="J2033" s="22"/>
      <c r="K2033" s="22"/>
      <c r="L2033" s="22"/>
    </row>
    <row r="2034" s="13" customFormat="1" spans="2:12">
      <c r="B2034" s="12"/>
      <c r="C2034" s="12"/>
      <c r="D2034" s="12"/>
      <c r="E2034" s="12"/>
      <c r="F2034" s="12"/>
      <c r="G2034" s="12"/>
      <c r="H2034" s="12" t="s">
        <v>20</v>
      </c>
      <c r="I2034" s="12">
        <f>SUM(I2028:I2033)</f>
        <v>1</v>
      </c>
      <c r="J2034" s="12">
        <f>J2032</f>
        <v>6000</v>
      </c>
      <c r="K2034" s="46">
        <f>K2032</f>
        <v>6000</v>
      </c>
      <c r="L2034" s="46" t="s">
        <v>21</v>
      </c>
    </row>
    <row r="2035" s="13" customFormat="1" spans="2:2">
      <c r="B2035" s="12"/>
    </row>
    <row r="2036" s="13" customFormat="1" spans="2:3">
      <c r="B2036" s="12" t="s">
        <v>1060</v>
      </c>
      <c r="C2036" s="20" t="s">
        <v>1061</v>
      </c>
    </row>
    <row r="2037" s="13" customFormat="1" spans="2:3">
      <c r="B2037" s="12"/>
      <c r="C2037" s="12"/>
    </row>
    <row r="2038" s="13" customFormat="1" spans="2:12">
      <c r="B2038" s="12"/>
      <c r="C2038" s="12" t="s">
        <v>426</v>
      </c>
      <c r="D2038" s="12">
        <v>1</v>
      </c>
      <c r="E2038" s="12"/>
      <c r="F2038" s="12"/>
      <c r="G2038" s="12"/>
      <c r="H2038" s="12"/>
      <c r="I2038" s="12">
        <f>D2038</f>
        <v>1</v>
      </c>
      <c r="J2038" s="12">
        <v>30000</v>
      </c>
      <c r="K2038" s="12">
        <f>I2038*J2038</f>
        <v>30000</v>
      </c>
      <c r="L2038" s="12"/>
    </row>
    <row r="2039" s="13" customFormat="1" spans="2:12">
      <c r="B2039" s="12"/>
      <c r="C2039" s="12"/>
      <c r="D2039" s="12"/>
      <c r="E2039" s="12"/>
      <c r="F2039" s="12"/>
      <c r="G2039" s="12"/>
      <c r="H2039" s="22"/>
      <c r="I2039" s="22"/>
      <c r="J2039" s="22"/>
      <c r="K2039" s="22"/>
      <c r="L2039" s="22"/>
    </row>
    <row r="2040" s="13" customFormat="1" spans="2:12">
      <c r="B2040" s="12"/>
      <c r="C2040" s="12"/>
      <c r="D2040" s="12"/>
      <c r="E2040" s="12"/>
      <c r="F2040" s="12"/>
      <c r="G2040" s="12"/>
      <c r="H2040" s="12" t="s">
        <v>20</v>
      </c>
      <c r="I2040" s="12">
        <f>SUM(I2036:I2039)</f>
        <v>1</v>
      </c>
      <c r="J2040" s="12">
        <f>J2038</f>
        <v>30000</v>
      </c>
      <c r="K2040" s="46">
        <f>K2038</f>
        <v>30000</v>
      </c>
      <c r="L2040" s="46" t="s">
        <v>21</v>
      </c>
    </row>
    <row r="2041" s="13" customFormat="1" spans="2:12"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</row>
    <row r="2042" s="13" customFormat="1" spans="2:12">
      <c r="B2042" s="12" t="s">
        <v>1062</v>
      </c>
      <c r="C2042" s="20" t="s">
        <v>1063</v>
      </c>
      <c r="D2042" s="12"/>
      <c r="E2042" s="12"/>
      <c r="F2042" s="12"/>
      <c r="G2042" s="12"/>
      <c r="H2042" s="12"/>
      <c r="I2042" s="12"/>
      <c r="J2042" s="12"/>
      <c r="K2042" s="12"/>
      <c r="L2042" s="12"/>
    </row>
    <row r="2043" s="13" customFormat="1" spans="2:12">
      <c r="B2043" s="12"/>
      <c r="C2043" s="12" t="s">
        <v>1064</v>
      </c>
      <c r="D2043" s="12"/>
      <c r="E2043" s="12"/>
      <c r="F2043" s="12"/>
      <c r="G2043" s="12"/>
      <c r="H2043" s="12"/>
      <c r="I2043" s="12"/>
      <c r="J2043" s="12"/>
      <c r="K2043" s="12"/>
      <c r="L2043" s="12"/>
    </row>
    <row r="2044" s="13" customFormat="1" spans="2:12">
      <c r="B2044" s="12"/>
      <c r="C2044" s="12" t="s">
        <v>1065</v>
      </c>
      <c r="D2044" s="12"/>
      <c r="E2044" s="12"/>
      <c r="F2044" s="12"/>
      <c r="G2044" s="12"/>
      <c r="H2044" s="12"/>
      <c r="I2044" s="12"/>
      <c r="J2044" s="12"/>
      <c r="K2044" s="12"/>
      <c r="L2044" s="12"/>
    </row>
    <row r="2045" s="13" customFormat="1" spans="2:12">
      <c r="B2045" s="12"/>
      <c r="C2045" s="12" t="s">
        <v>1066</v>
      </c>
      <c r="D2045" s="12"/>
      <c r="E2045" s="12"/>
      <c r="F2045" s="12"/>
      <c r="G2045" s="12"/>
      <c r="H2045" s="12"/>
      <c r="I2045" s="12"/>
      <c r="J2045" s="12"/>
      <c r="K2045" s="12"/>
      <c r="L2045" s="12"/>
    </row>
    <row r="2046" s="13" customFormat="1" spans="2:12">
      <c r="B2046" s="12"/>
      <c r="C2046" s="12" t="s">
        <v>984</v>
      </c>
      <c r="D2046" s="12"/>
      <c r="E2046" s="12"/>
      <c r="F2046" s="12"/>
      <c r="G2046" s="12"/>
      <c r="H2046" s="12"/>
      <c r="I2046" s="12"/>
      <c r="J2046" s="12"/>
      <c r="K2046" s="12"/>
      <c r="L2046" s="12"/>
    </row>
    <row r="2047" s="13" customFormat="1" spans="2:12">
      <c r="B2047" s="12"/>
      <c r="C2047" s="12"/>
      <c r="D2047" s="12"/>
      <c r="E2047" s="12"/>
      <c r="F2047" s="12"/>
      <c r="G2047" s="12"/>
      <c r="H2047" s="12"/>
      <c r="I2047" s="12"/>
      <c r="J2047" s="12"/>
      <c r="K2047" s="12"/>
      <c r="L2047" s="12"/>
    </row>
    <row r="2048" s="13" customFormat="1" spans="2:12">
      <c r="B2048" s="12"/>
      <c r="C2048" s="12" t="s">
        <v>929</v>
      </c>
      <c r="D2048" s="12">
        <v>265</v>
      </c>
      <c r="E2048" s="12"/>
      <c r="F2048" s="12"/>
      <c r="G2048" s="12"/>
      <c r="H2048" s="12"/>
      <c r="I2048" s="12">
        <f>D2048</f>
        <v>265</v>
      </c>
      <c r="J2048" s="12">
        <v>20</v>
      </c>
      <c r="K2048" s="12">
        <f>I2048*J2048</f>
        <v>5300</v>
      </c>
      <c r="L2048" s="12"/>
    </row>
    <row r="2049" s="13" customFormat="1" spans="2:12">
      <c r="B2049" s="12"/>
      <c r="C2049" s="12"/>
      <c r="D2049" s="12"/>
      <c r="E2049" s="12"/>
      <c r="F2049" s="12"/>
      <c r="G2049" s="12"/>
      <c r="H2049" s="12"/>
      <c r="I2049" s="12"/>
      <c r="J2049" s="12"/>
      <c r="K2049" s="12"/>
      <c r="L2049" s="12"/>
    </row>
    <row r="2050" s="13" customFormat="1" spans="2:12">
      <c r="B2050" s="12"/>
      <c r="C2050" s="12"/>
      <c r="D2050" s="12"/>
      <c r="E2050" s="12"/>
      <c r="F2050" s="12"/>
      <c r="G2050" s="12"/>
      <c r="H2050" s="12" t="s">
        <v>20</v>
      </c>
      <c r="I2050" s="12">
        <f t="shared" ref="I2050:K2050" si="83">I2048</f>
        <v>265</v>
      </c>
      <c r="J2050" s="12">
        <f t="shared" si="83"/>
        <v>20</v>
      </c>
      <c r="K2050" s="46">
        <f t="shared" si="83"/>
        <v>5300</v>
      </c>
      <c r="L2050" s="46" t="s">
        <v>21</v>
      </c>
    </row>
    <row r="2051" s="13" customFormat="1" spans="2:2">
      <c r="B2051" s="12"/>
    </row>
    <row r="2052" s="13" customFormat="1" spans="2:3">
      <c r="B2052" s="12" t="s">
        <v>1067</v>
      </c>
      <c r="C2052" s="20" t="s">
        <v>1068</v>
      </c>
    </row>
    <row r="2053" s="13" customFormat="1" spans="2:3">
      <c r="B2053" s="12"/>
      <c r="C2053" s="20"/>
    </row>
    <row r="2054" s="13" customFormat="1" spans="2:3">
      <c r="B2054" s="12" t="s">
        <v>1069</v>
      </c>
      <c r="C2054" s="20" t="s">
        <v>1070</v>
      </c>
    </row>
    <row r="2055" s="13" customFormat="1" spans="2:3">
      <c r="B2055" s="12"/>
      <c r="C2055" s="12" t="s">
        <v>1071</v>
      </c>
    </row>
    <row r="2056" s="13" customFormat="1" spans="2:3">
      <c r="B2056" s="12"/>
      <c r="C2056" s="12" t="s">
        <v>1072</v>
      </c>
    </row>
    <row r="2057" s="13" customFormat="1" spans="2:3">
      <c r="B2057" s="12"/>
      <c r="C2057" s="12" t="s">
        <v>1073</v>
      </c>
    </row>
    <row r="2058" s="13" customFormat="1" spans="2:3">
      <c r="B2058" s="12"/>
      <c r="C2058" s="12" t="s">
        <v>1074</v>
      </c>
    </row>
    <row r="2059" s="13" customFormat="1" spans="2:3">
      <c r="B2059" s="12"/>
      <c r="C2059" s="12" t="s">
        <v>1075</v>
      </c>
    </row>
    <row r="2060" s="13" customFormat="1" spans="2:3">
      <c r="B2060" s="12"/>
      <c r="C2060" s="20"/>
    </row>
    <row r="2061" s="13" customFormat="1" spans="2:12">
      <c r="B2061" s="12"/>
      <c r="C2061" s="12" t="s">
        <v>423</v>
      </c>
      <c r="D2061" s="12">
        <v>1</v>
      </c>
      <c r="E2061" s="12"/>
      <c r="F2061" s="12"/>
      <c r="G2061" s="12"/>
      <c r="H2061" s="12"/>
      <c r="I2061" s="12">
        <f>D2061</f>
        <v>1</v>
      </c>
      <c r="J2061" s="12">
        <v>400</v>
      </c>
      <c r="K2061" s="12">
        <f>I2061*J2061</f>
        <v>400</v>
      </c>
      <c r="L2061" s="12"/>
    </row>
    <row r="2062" s="13" customFormat="1" spans="2:12">
      <c r="B2062" s="12"/>
      <c r="C2062" s="12" t="s">
        <v>1076</v>
      </c>
      <c r="D2062" s="12">
        <v>1</v>
      </c>
      <c r="E2062" s="12"/>
      <c r="F2062" s="12"/>
      <c r="G2062" s="12"/>
      <c r="H2062" s="12"/>
      <c r="I2062" s="12">
        <f>D2062</f>
        <v>1</v>
      </c>
      <c r="J2062" s="12">
        <v>400</v>
      </c>
      <c r="K2062" s="12">
        <f>I2062*J2062</f>
        <v>400</v>
      </c>
      <c r="L2062" s="12"/>
    </row>
    <row r="2063" s="13" customFormat="1" spans="2:12">
      <c r="B2063" s="12"/>
      <c r="C2063" s="12"/>
      <c r="D2063" s="12"/>
      <c r="E2063" s="12"/>
      <c r="F2063" s="12"/>
      <c r="G2063" s="12"/>
      <c r="H2063" s="22"/>
      <c r="I2063" s="22"/>
      <c r="J2063" s="22"/>
      <c r="K2063" s="22"/>
      <c r="L2063" s="22"/>
    </row>
    <row r="2064" s="13" customFormat="1" spans="2:12">
      <c r="B2064" s="12"/>
      <c r="C2064" s="12"/>
      <c r="D2064" s="12"/>
      <c r="E2064" s="12"/>
      <c r="F2064" s="12"/>
      <c r="G2064" s="12"/>
      <c r="H2064" s="12" t="s">
        <v>20</v>
      </c>
      <c r="I2064" s="12">
        <f>SUM(I2054:I2063)</f>
        <v>2</v>
      </c>
      <c r="J2064" s="12">
        <f>J2061</f>
        <v>400</v>
      </c>
      <c r="K2064" s="46">
        <f>K2061+K2062</f>
        <v>800</v>
      </c>
      <c r="L2064" s="46" t="s">
        <v>21</v>
      </c>
    </row>
    <row r="2065" s="13" customFormat="1" spans="2:2">
      <c r="B2065" s="12"/>
    </row>
    <row r="2066" s="13" customFormat="1" spans="2:3">
      <c r="B2066" s="12" t="s">
        <v>1077</v>
      </c>
      <c r="C2066" s="20" t="s">
        <v>1078</v>
      </c>
    </row>
    <row r="2067" s="13" customFormat="1" spans="2:3">
      <c r="B2067" s="12"/>
      <c r="C2067" s="12" t="s">
        <v>1079</v>
      </c>
    </row>
    <row r="2068" s="13" customFormat="1" spans="2:3">
      <c r="B2068" s="12"/>
      <c r="C2068" s="12" t="s">
        <v>1080</v>
      </c>
    </row>
    <row r="2069" s="13" customFormat="1" spans="2:3">
      <c r="B2069" s="12"/>
      <c r="C2069" s="12" t="s">
        <v>1081</v>
      </c>
    </row>
    <row r="2070" s="13" customFormat="1" spans="2:2">
      <c r="B2070" s="12"/>
    </row>
    <row r="2071" s="13" customFormat="1" spans="2:3">
      <c r="B2071" s="12"/>
      <c r="C2071" s="20"/>
    </row>
    <row r="2072" s="13" customFormat="1" spans="2:12">
      <c r="B2072" s="12"/>
      <c r="C2072" s="12" t="s">
        <v>167</v>
      </c>
      <c r="D2072" s="12">
        <v>1</v>
      </c>
      <c r="E2072" s="12"/>
      <c r="F2072" s="12"/>
      <c r="G2072" s="12"/>
      <c r="H2072" s="12"/>
      <c r="I2072" s="12">
        <f>D2072</f>
        <v>1</v>
      </c>
      <c r="J2072" s="12">
        <v>3000</v>
      </c>
      <c r="K2072" s="12">
        <f>I2072*J2072</f>
        <v>3000</v>
      </c>
      <c r="L2072" s="12"/>
    </row>
    <row r="2073" s="13" customFormat="1" spans="2:12">
      <c r="B2073" s="12"/>
      <c r="C2073" s="12"/>
      <c r="D2073" s="12"/>
      <c r="E2073" s="12"/>
      <c r="F2073" s="12"/>
      <c r="G2073" s="12"/>
      <c r="H2073" s="22"/>
      <c r="I2073" s="22"/>
      <c r="J2073" s="22"/>
      <c r="K2073" s="22"/>
      <c r="L2073" s="22"/>
    </row>
    <row r="2074" s="13" customFormat="1" spans="2:12">
      <c r="B2074" s="12"/>
      <c r="C2074" s="12"/>
      <c r="D2074" s="12"/>
      <c r="E2074" s="12"/>
      <c r="F2074" s="12"/>
      <c r="G2074" s="12"/>
      <c r="H2074" s="12" t="s">
        <v>20</v>
      </c>
      <c r="I2074" s="12">
        <f>SUM(I2066:I2073)</f>
        <v>1</v>
      </c>
      <c r="J2074" s="12">
        <f>J2072</f>
        <v>3000</v>
      </c>
      <c r="K2074" s="46">
        <f>K2072</f>
        <v>3000</v>
      </c>
      <c r="L2074" s="46" t="s">
        <v>21</v>
      </c>
    </row>
    <row r="2075" s="13" customFormat="1" spans="2:3">
      <c r="B2075" s="12"/>
      <c r="C2075" s="12"/>
    </row>
    <row r="2076" s="13" customFormat="1" spans="2:3">
      <c r="B2076" s="12" t="s">
        <v>1082</v>
      </c>
      <c r="C2076" s="20" t="s">
        <v>1083</v>
      </c>
    </row>
    <row r="2077" s="13" customFormat="1" spans="2:3">
      <c r="B2077" s="12"/>
      <c r="C2077" s="12" t="s">
        <v>1084</v>
      </c>
    </row>
    <row r="2078" s="13" customFormat="1" spans="2:3">
      <c r="B2078" s="12"/>
      <c r="C2078" s="12" t="s">
        <v>1085</v>
      </c>
    </row>
    <row r="2079" s="13" customFormat="1" spans="2:3">
      <c r="B2079" s="12"/>
      <c r="C2079" s="12" t="s">
        <v>1086</v>
      </c>
    </row>
    <row r="2080" s="13" customFormat="1" spans="2:3">
      <c r="B2080" s="12"/>
      <c r="C2080" s="12" t="s">
        <v>1087</v>
      </c>
    </row>
    <row r="2081" s="13" customFormat="1" spans="2:3">
      <c r="B2081" s="12"/>
      <c r="C2081" s="12" t="s">
        <v>1088</v>
      </c>
    </row>
    <row r="2082" s="13" customFormat="1" spans="2:3">
      <c r="B2082" s="12"/>
      <c r="C2082" s="12" t="s">
        <v>1089</v>
      </c>
    </row>
    <row r="2083" s="13" customFormat="1" spans="2:3">
      <c r="B2083" s="12"/>
      <c r="C2083" s="12" t="s">
        <v>1090</v>
      </c>
    </row>
    <row r="2084" s="13" customFormat="1" spans="2:3">
      <c r="B2084" s="12"/>
      <c r="C2084" s="12"/>
    </row>
    <row r="2085" s="13" customFormat="1" spans="2:12">
      <c r="B2085" s="12"/>
      <c r="C2085" s="12" t="s">
        <v>584</v>
      </c>
      <c r="D2085" s="12">
        <v>1</v>
      </c>
      <c r="E2085" s="12"/>
      <c r="F2085" s="12"/>
      <c r="G2085" s="12"/>
      <c r="H2085" s="12"/>
      <c r="I2085" s="12">
        <f>D2085</f>
        <v>1</v>
      </c>
      <c r="J2085" s="12">
        <v>33000</v>
      </c>
      <c r="K2085" s="12">
        <f>I2085*J2085</f>
        <v>33000</v>
      </c>
      <c r="L2085" s="12"/>
    </row>
    <row r="2086" s="13" customFormat="1" spans="2:12">
      <c r="B2086" s="12"/>
      <c r="C2086" s="12"/>
      <c r="D2086" s="12"/>
      <c r="E2086" s="12"/>
      <c r="F2086" s="12"/>
      <c r="G2086" s="12"/>
      <c r="H2086" s="22"/>
      <c r="I2086" s="22"/>
      <c r="J2086" s="22"/>
      <c r="K2086" s="22"/>
      <c r="L2086" s="22"/>
    </row>
    <row r="2087" s="13" customFormat="1" spans="2:12">
      <c r="B2087" s="12"/>
      <c r="C2087" s="12"/>
      <c r="D2087" s="12"/>
      <c r="E2087" s="12"/>
      <c r="F2087" s="12"/>
      <c r="G2087" s="12"/>
      <c r="H2087" s="12" t="s">
        <v>20</v>
      </c>
      <c r="I2087" s="12">
        <f>SUM(I2083:I2086)</f>
        <v>1</v>
      </c>
      <c r="J2087" s="12">
        <f>J2085</f>
        <v>33000</v>
      </c>
      <c r="K2087" s="46">
        <f>K2085</f>
        <v>33000</v>
      </c>
      <c r="L2087" s="46" t="s">
        <v>21</v>
      </c>
    </row>
    <row r="2088" s="13" customFormat="1" spans="2:3">
      <c r="B2088" s="12"/>
      <c r="C2088" s="12"/>
    </row>
    <row r="2089" s="13" customFormat="1" spans="2:3">
      <c r="B2089" s="12"/>
      <c r="C2089" s="12"/>
    </row>
    <row r="2090" s="13" customFormat="1" spans="2:3">
      <c r="B2090" s="12" t="s">
        <v>1091</v>
      </c>
      <c r="C2090" s="20" t="s">
        <v>1092</v>
      </c>
    </row>
    <row r="2091" s="13" customFormat="1" spans="2:3">
      <c r="B2091" s="12"/>
      <c r="C2091" s="12" t="s">
        <v>1093</v>
      </c>
    </row>
    <row r="2092" s="13" customFormat="1" spans="2:3">
      <c r="B2092" s="12"/>
      <c r="C2092" s="12" t="s">
        <v>1094</v>
      </c>
    </row>
    <row r="2093" s="13" customFormat="1" spans="2:3">
      <c r="B2093" s="12"/>
      <c r="C2093" s="12" t="s">
        <v>1095</v>
      </c>
    </row>
    <row r="2094" s="13" customFormat="1" spans="2:3">
      <c r="B2094" s="12"/>
      <c r="C2094" s="12" t="s">
        <v>1096</v>
      </c>
    </row>
    <row r="2095" s="13" customFormat="1" spans="2:3">
      <c r="B2095" s="12"/>
      <c r="C2095" s="12" t="s">
        <v>1097</v>
      </c>
    </row>
    <row r="2096" s="13" customFormat="1" spans="2:3">
      <c r="B2096" s="12"/>
      <c r="C2096" s="12" t="s">
        <v>1098</v>
      </c>
    </row>
    <row r="2097" s="13" customFormat="1" spans="2:3">
      <c r="B2097" s="12"/>
      <c r="C2097" s="12" t="s">
        <v>1099</v>
      </c>
    </row>
    <row r="2098" s="13" customFormat="1" spans="2:3">
      <c r="B2098" s="12"/>
      <c r="C2098" s="12" t="s">
        <v>1100</v>
      </c>
    </row>
    <row r="2099" s="13" customFormat="1" spans="2:3">
      <c r="B2099" s="12"/>
      <c r="C2099" s="12"/>
    </row>
    <row r="2100" s="13" customFormat="1" spans="2:12">
      <c r="B2100" s="12"/>
      <c r="C2100" s="12" t="s">
        <v>584</v>
      </c>
      <c r="D2100" s="12">
        <v>1</v>
      </c>
      <c r="E2100" s="12"/>
      <c r="F2100" s="12"/>
      <c r="G2100" s="12"/>
      <c r="H2100" s="12"/>
      <c r="I2100" s="12">
        <f>D2100</f>
        <v>1</v>
      </c>
      <c r="J2100" s="12">
        <v>5000</v>
      </c>
      <c r="K2100" s="12">
        <f>I2100*J2100</f>
        <v>5000</v>
      </c>
      <c r="L2100" s="12"/>
    </row>
    <row r="2101" s="13" customFormat="1" spans="2:12">
      <c r="B2101" s="12"/>
      <c r="C2101" s="12"/>
      <c r="D2101" s="12"/>
      <c r="E2101" s="12"/>
      <c r="F2101" s="12"/>
      <c r="G2101" s="12"/>
      <c r="H2101" s="22"/>
      <c r="I2101" s="22"/>
      <c r="J2101" s="22"/>
      <c r="K2101" s="22"/>
      <c r="L2101" s="22"/>
    </row>
    <row r="2102" s="13" customFormat="1" spans="2:12">
      <c r="B2102" s="12"/>
      <c r="C2102" s="12"/>
      <c r="D2102" s="12"/>
      <c r="E2102" s="12"/>
      <c r="F2102" s="12"/>
      <c r="G2102" s="12"/>
      <c r="H2102" s="12" t="s">
        <v>20</v>
      </c>
      <c r="I2102" s="12">
        <f>SUM(I2097:I2101)</f>
        <v>1</v>
      </c>
      <c r="J2102" s="12">
        <v>5000</v>
      </c>
      <c r="K2102" s="46">
        <f>K2100</f>
        <v>5000</v>
      </c>
      <c r="L2102" s="46" t="s">
        <v>21</v>
      </c>
    </row>
    <row r="2103" s="13" customFormat="1" spans="2:12">
      <c r="B2103" s="12"/>
      <c r="C2103" s="12"/>
      <c r="D2103" s="12"/>
      <c r="E2103" s="12"/>
      <c r="F2103" s="12"/>
      <c r="G2103" s="12"/>
      <c r="H2103" s="12"/>
      <c r="I2103" s="12"/>
      <c r="J2103" s="12"/>
      <c r="K2103" s="12"/>
      <c r="L2103" s="12"/>
    </row>
    <row r="2104" s="13" customFormat="1" spans="2:3">
      <c r="B2104" s="12" t="s">
        <v>1101</v>
      </c>
      <c r="C2104" s="20" t="s">
        <v>1102</v>
      </c>
    </row>
    <row r="2105" s="13" customFormat="1" spans="2:3">
      <c r="B2105" s="12"/>
      <c r="C2105" s="12" t="s">
        <v>1103</v>
      </c>
    </row>
    <row r="2106" s="13" customFormat="1" spans="2:3">
      <c r="B2106" s="12"/>
      <c r="C2106" s="12" t="s">
        <v>1104</v>
      </c>
    </row>
    <row r="2107" s="13" customFormat="1" spans="2:3">
      <c r="B2107" s="12"/>
      <c r="C2107" s="12" t="s">
        <v>1105</v>
      </c>
    </row>
    <row r="2108" s="13" customFormat="1" spans="2:3">
      <c r="B2108" s="12"/>
      <c r="C2108" s="12"/>
    </row>
    <row r="2109" s="13" customFormat="1" spans="2:12">
      <c r="B2109" s="12"/>
      <c r="C2109" s="12" t="s">
        <v>584</v>
      </c>
      <c r="D2109" s="12">
        <v>1</v>
      </c>
      <c r="E2109" s="12"/>
      <c r="F2109" s="12"/>
      <c r="G2109" s="12"/>
      <c r="H2109" s="12"/>
      <c r="I2109" s="12">
        <f>D2109</f>
        <v>1</v>
      </c>
      <c r="J2109" s="12">
        <v>5000</v>
      </c>
      <c r="K2109" s="12">
        <f>I2109*J2109</f>
        <v>5000</v>
      </c>
      <c r="L2109" s="12"/>
    </row>
    <row r="2110" s="13" customFormat="1" spans="2:12">
      <c r="B2110" s="12"/>
      <c r="C2110" s="12"/>
      <c r="D2110" s="12"/>
      <c r="E2110" s="12"/>
      <c r="F2110" s="12"/>
      <c r="G2110" s="12"/>
      <c r="H2110" s="22"/>
      <c r="I2110" s="22"/>
      <c r="J2110" s="22"/>
      <c r="K2110" s="22"/>
      <c r="L2110" s="22"/>
    </row>
    <row r="2111" s="13" customFormat="1" spans="2:12">
      <c r="B2111" s="12"/>
      <c r="C2111" s="12"/>
      <c r="D2111" s="12"/>
      <c r="E2111" s="12"/>
      <c r="F2111" s="12"/>
      <c r="G2111" s="12"/>
      <c r="H2111" s="12" t="s">
        <v>20</v>
      </c>
      <c r="I2111" s="12">
        <f>SUM(I2106:I2110)</f>
        <v>1</v>
      </c>
      <c r="J2111" s="12">
        <v>5000</v>
      </c>
      <c r="K2111" s="46">
        <f>K2109</f>
        <v>5000</v>
      </c>
      <c r="L2111" s="46" t="s">
        <v>21</v>
      </c>
    </row>
    <row r="2112" s="13" customFormat="1" spans="2:12"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</row>
    <row r="2113" s="13" customFormat="1" spans="2:12">
      <c r="B2113" s="12" t="s">
        <v>1106</v>
      </c>
      <c r="C2113" s="20" t="s">
        <v>1107</v>
      </c>
      <c r="D2113" s="12"/>
      <c r="E2113" s="12"/>
      <c r="F2113" s="12"/>
      <c r="G2113" s="12"/>
      <c r="H2113" s="12"/>
      <c r="I2113" s="12"/>
      <c r="J2113" s="12"/>
      <c r="K2113" s="12"/>
      <c r="L2113" s="12"/>
    </row>
    <row r="2114" s="13" customFormat="1" spans="2:12">
      <c r="B2114" s="12"/>
      <c r="C2114" s="12" t="s">
        <v>1108</v>
      </c>
      <c r="D2114" s="12"/>
      <c r="E2114" s="12"/>
      <c r="F2114" s="12"/>
      <c r="G2114" s="12"/>
      <c r="H2114" s="12"/>
      <c r="I2114" s="12"/>
      <c r="J2114" s="12"/>
      <c r="K2114" s="12"/>
      <c r="L2114" s="12"/>
    </row>
    <row r="2115" s="13" customFormat="1" spans="2:12">
      <c r="B2115" s="12"/>
      <c r="C2115" s="12" t="s">
        <v>1109</v>
      </c>
      <c r="D2115" s="12"/>
      <c r="E2115" s="12"/>
      <c r="F2115" s="12"/>
      <c r="G2115" s="12"/>
      <c r="H2115" s="12"/>
      <c r="I2115" s="12"/>
      <c r="J2115" s="12"/>
      <c r="K2115" s="12"/>
      <c r="L2115" s="12"/>
    </row>
    <row r="2116" s="13" customFormat="1" spans="2:12">
      <c r="B2116" s="12"/>
      <c r="C2116" s="12" t="s">
        <v>1110</v>
      </c>
      <c r="D2116" s="12"/>
      <c r="E2116" s="12"/>
      <c r="F2116" s="12"/>
      <c r="G2116" s="12"/>
      <c r="H2116" s="12"/>
      <c r="I2116" s="12"/>
      <c r="J2116" s="12"/>
      <c r="K2116" s="12"/>
      <c r="L2116" s="12"/>
    </row>
    <row r="2117" s="13" customFormat="1" spans="2:12">
      <c r="B2117" s="12"/>
      <c r="C2117" s="12" t="s">
        <v>1111</v>
      </c>
      <c r="D2117" s="12"/>
      <c r="E2117" s="12"/>
      <c r="F2117" s="12"/>
      <c r="G2117" s="12"/>
      <c r="H2117" s="12"/>
      <c r="I2117" s="12"/>
      <c r="J2117" s="12"/>
      <c r="K2117" s="12"/>
      <c r="L2117" s="12"/>
    </row>
    <row r="2118" s="13" customFormat="1" spans="2:12">
      <c r="B2118" s="12"/>
      <c r="C2118" s="12" t="s">
        <v>1112</v>
      </c>
      <c r="D2118" s="12"/>
      <c r="E2118" s="12"/>
      <c r="F2118" s="12"/>
      <c r="G2118" s="12"/>
      <c r="H2118" s="12"/>
      <c r="I2118" s="12"/>
      <c r="J2118" s="12"/>
      <c r="K2118" s="12"/>
      <c r="L2118" s="12"/>
    </row>
    <row r="2119" s="13" customFormat="1" spans="2:12">
      <c r="B2119" s="12"/>
      <c r="C2119" s="12" t="s">
        <v>1113</v>
      </c>
      <c r="D2119" s="12"/>
      <c r="E2119" s="12"/>
      <c r="F2119" s="12"/>
      <c r="G2119" s="12"/>
      <c r="H2119" s="12"/>
      <c r="I2119" s="12"/>
      <c r="J2119" s="12"/>
      <c r="K2119" s="12"/>
      <c r="L2119" s="12"/>
    </row>
    <row r="2120" s="13" customFormat="1" spans="2:12">
      <c r="B2120" s="12"/>
      <c r="C2120" s="12" t="s">
        <v>1114</v>
      </c>
      <c r="D2120" s="12"/>
      <c r="E2120" s="12"/>
      <c r="F2120" s="12"/>
      <c r="G2120" s="12"/>
      <c r="H2120" s="12"/>
      <c r="I2120" s="12"/>
      <c r="J2120" s="12"/>
      <c r="K2120" s="12"/>
      <c r="L2120" s="12"/>
    </row>
    <row r="2121" s="13" customFormat="1" spans="2:12">
      <c r="B2121" s="12"/>
      <c r="C2121" s="12"/>
      <c r="D2121" s="12"/>
      <c r="E2121" s="12"/>
      <c r="F2121" s="12"/>
      <c r="G2121" s="12"/>
      <c r="H2121" s="12"/>
      <c r="I2121" s="12"/>
      <c r="J2121" s="12"/>
      <c r="K2121" s="12"/>
      <c r="L2121" s="12"/>
    </row>
    <row r="2122" s="13" customFormat="1" spans="2:12">
      <c r="B2122" s="12"/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</row>
    <row r="2123" s="13" customFormat="1" spans="2:12">
      <c r="B2123" s="12"/>
      <c r="C2123" s="12" t="s">
        <v>584</v>
      </c>
      <c r="D2123" s="12">
        <v>1</v>
      </c>
      <c r="E2123" s="12"/>
      <c r="F2123" s="12"/>
      <c r="G2123" s="12"/>
      <c r="H2123" s="12"/>
      <c r="I2123" s="12">
        <f>D2123</f>
        <v>1</v>
      </c>
      <c r="J2123" s="12">
        <v>5000</v>
      </c>
      <c r="K2123" s="12">
        <f>I2123*J2123</f>
        <v>5000</v>
      </c>
      <c r="L2123" s="12"/>
    </row>
    <row r="2124" s="13" customFormat="1" spans="2:12">
      <c r="B2124" s="12"/>
      <c r="C2124" s="12"/>
      <c r="D2124" s="12"/>
      <c r="E2124" s="12"/>
      <c r="F2124" s="12"/>
      <c r="G2124" s="12"/>
      <c r="H2124" s="22"/>
      <c r="I2124" s="22"/>
      <c r="J2124" s="22"/>
      <c r="K2124" s="22"/>
      <c r="L2124" s="22"/>
    </row>
    <row r="2125" s="13" customFormat="1" spans="2:12">
      <c r="B2125" s="12"/>
      <c r="C2125" s="12"/>
      <c r="D2125" s="12"/>
      <c r="E2125" s="12"/>
      <c r="F2125" s="12"/>
      <c r="G2125" s="12"/>
      <c r="H2125" s="12" t="s">
        <v>20</v>
      </c>
      <c r="I2125" s="12">
        <f>SUM(I2106:I2124)</f>
        <v>3</v>
      </c>
      <c r="J2125" s="12">
        <v>5000</v>
      </c>
      <c r="K2125" s="46">
        <f>K2123</f>
        <v>5000</v>
      </c>
      <c r="L2125" s="46" t="s">
        <v>21</v>
      </c>
    </row>
    <row r="2126" s="13" customFormat="1" spans="2:7">
      <c r="B2126" s="12"/>
      <c r="C2126" s="12"/>
      <c r="D2126" s="12"/>
      <c r="E2126" s="12"/>
      <c r="F2126" s="12"/>
      <c r="G2126" s="12"/>
    </row>
    <row r="2127" s="13" customFormat="1" spans="2:12">
      <c r="B2127" s="28"/>
      <c r="C2127" s="54" t="s">
        <v>1115</v>
      </c>
      <c r="D2127" s="33"/>
      <c r="E2127" s="33"/>
      <c r="F2127" s="33"/>
      <c r="G2127" s="33"/>
      <c r="H2127" s="33"/>
      <c r="I2127" s="33"/>
      <c r="J2127" s="33"/>
      <c r="K2127" s="28">
        <f>K1694+K1717+K1731+K1742+K1752+K1761+K1771+K1779+K1790+K1807+K1820+K1844+K1862+K1891+K1904+K1921+K1933+K1940+K1951+K1962+K1969+K1975+K1983+K1993+K2004+K2017+K2026+K2034+K2040+K2050+K2064+K2074+K2087+K2102+K2111+K2125</f>
        <v>195149.9999</v>
      </c>
      <c r="L2127" s="28" t="s">
        <v>21</v>
      </c>
    </row>
    <row r="2128" s="13" customFormat="1" spans="2:3">
      <c r="B2128" s="12"/>
      <c r="C2128" s="12"/>
    </row>
    <row r="2129" s="13" customFormat="1" spans="2:11">
      <c r="B2129" s="12" t="s">
        <v>1116</v>
      </c>
      <c r="C2129" s="12" t="s">
        <v>2</v>
      </c>
      <c r="D2129" s="12" t="s">
        <v>3</v>
      </c>
      <c r="E2129" s="12" t="s">
        <v>4</v>
      </c>
      <c r="F2129" s="12" t="s">
        <v>5</v>
      </c>
      <c r="G2129" s="12" t="s">
        <v>6</v>
      </c>
      <c r="H2129" s="12" t="s">
        <v>7</v>
      </c>
      <c r="I2129" s="12" t="s">
        <v>3</v>
      </c>
      <c r="J2129" s="12" t="s">
        <v>8</v>
      </c>
      <c r="K2129" s="12" t="s">
        <v>736</v>
      </c>
    </row>
    <row r="2130" s="13" customFormat="1" spans="2:11">
      <c r="B2130" s="12"/>
      <c r="C2130" s="12"/>
      <c r="D2130" s="12"/>
      <c r="E2130" s="12"/>
      <c r="F2130" s="12"/>
      <c r="G2130" s="12"/>
      <c r="H2130" s="12"/>
      <c r="I2130" s="12"/>
      <c r="J2130" s="12"/>
      <c r="K2130" s="12"/>
    </row>
    <row r="2131" s="13" customFormat="1" spans="2:6">
      <c r="B2131" s="46" t="s">
        <v>1117</v>
      </c>
      <c r="C2131" s="47" t="s">
        <v>1118</v>
      </c>
      <c r="D2131" s="48"/>
      <c r="E2131" s="48"/>
      <c r="F2131" s="48"/>
    </row>
    <row r="2133" s="13" customFormat="1" spans="2:12">
      <c r="B2133" s="12" t="s">
        <v>1119</v>
      </c>
      <c r="C2133" s="12" t="s">
        <v>1120</v>
      </c>
      <c r="D2133" s="12"/>
      <c r="E2133" s="12"/>
      <c r="F2133" s="12"/>
      <c r="G2133" s="12"/>
      <c r="H2133" s="22" t="s">
        <v>20</v>
      </c>
      <c r="I2133" s="22">
        <v>1</v>
      </c>
      <c r="J2133" s="22">
        <v>50000</v>
      </c>
      <c r="K2133" s="55">
        <f t="shared" ref="K2133:K2135" si="84">I2133*J2133</f>
        <v>50000</v>
      </c>
      <c r="L2133" s="55" t="s">
        <v>21</v>
      </c>
    </row>
    <row r="2134" s="13" customFormat="1" spans="2:12">
      <c r="B2134" s="12" t="s">
        <v>1121</v>
      </c>
      <c r="C2134" s="12" t="s">
        <v>1122</v>
      </c>
      <c r="D2134" s="12"/>
      <c r="E2134" s="12"/>
      <c r="F2134" s="12"/>
      <c r="G2134" s="12"/>
      <c r="H2134" s="22" t="s">
        <v>20</v>
      </c>
      <c r="I2134" s="22">
        <v>1</v>
      </c>
      <c r="J2134" s="22">
        <v>10000</v>
      </c>
      <c r="K2134" s="55">
        <f t="shared" si="84"/>
        <v>10000</v>
      </c>
      <c r="L2134" s="55" t="s">
        <v>21</v>
      </c>
    </row>
    <row r="2135" s="13" customFormat="1" spans="2:12">
      <c r="B2135" s="12" t="s">
        <v>1123</v>
      </c>
      <c r="C2135" s="12" t="s">
        <v>1124</v>
      </c>
      <c r="D2135" s="12"/>
      <c r="E2135" s="12"/>
      <c r="F2135" s="12"/>
      <c r="G2135" s="12"/>
      <c r="H2135" s="22" t="s">
        <v>20</v>
      </c>
      <c r="I2135" s="22">
        <v>1</v>
      </c>
      <c r="J2135" s="22">
        <v>18000</v>
      </c>
      <c r="K2135" s="55">
        <f t="shared" si="84"/>
        <v>18000</v>
      </c>
      <c r="L2135" s="55" t="s">
        <v>21</v>
      </c>
    </row>
    <row r="2137" s="13" customFormat="1" spans="2:12">
      <c r="B2137" s="33"/>
      <c r="C2137" s="28" t="s">
        <v>1125</v>
      </c>
      <c r="D2137" s="28"/>
      <c r="E2137" s="28"/>
      <c r="F2137" s="28"/>
      <c r="G2137" s="28"/>
      <c r="H2137" s="28"/>
      <c r="I2137" s="28"/>
      <c r="J2137" s="28"/>
      <c r="K2137" s="28">
        <f>SUM(K2133:K2136)</f>
        <v>78000</v>
      </c>
      <c r="L2137" s="28" t="s">
        <v>21</v>
      </c>
    </row>
    <row r="2140" s="13" customFormat="1" spans="2:11">
      <c r="B2140" s="12" t="s">
        <v>1</v>
      </c>
      <c r="C2140" s="12" t="s">
        <v>2</v>
      </c>
      <c r="D2140" s="12" t="s">
        <v>3</v>
      </c>
      <c r="E2140" s="12" t="s">
        <v>4</v>
      </c>
      <c r="F2140" s="12" t="s">
        <v>5</v>
      </c>
      <c r="G2140" s="12" t="s">
        <v>6</v>
      </c>
      <c r="H2140" s="12" t="s">
        <v>7</v>
      </c>
      <c r="I2140" s="12" t="s">
        <v>3</v>
      </c>
      <c r="J2140" s="12" t="s">
        <v>8</v>
      </c>
      <c r="K2140" s="12" t="s">
        <v>736</v>
      </c>
    </row>
    <row r="2141" s="13" customFormat="1" spans="2:11">
      <c r="B2141" s="12"/>
      <c r="C2141" s="12"/>
      <c r="D2141" s="12"/>
      <c r="E2141" s="12"/>
      <c r="F2141" s="12"/>
      <c r="G2141" s="12"/>
      <c r="H2141" s="12"/>
      <c r="I2141" s="12"/>
      <c r="J2141" s="12"/>
      <c r="K2141" s="12"/>
    </row>
    <row r="2142" s="13" customFormat="1" spans="2:12">
      <c r="B2142" s="50" t="s">
        <v>1126</v>
      </c>
      <c r="C2142" s="51" t="s">
        <v>1127</v>
      </c>
      <c r="D2142" s="52"/>
      <c r="E2142" s="52"/>
      <c r="F2142" s="52"/>
      <c r="G2142" s="52"/>
      <c r="H2142" s="52"/>
      <c r="I2142" s="52"/>
      <c r="J2142" s="52"/>
      <c r="K2142" s="52"/>
      <c r="L2142" s="52"/>
    </row>
    <row r="2144" s="13" customFormat="1" spans="2:3">
      <c r="B2144" s="12" t="s">
        <v>1128</v>
      </c>
      <c r="C2144" s="12" t="s">
        <v>1129</v>
      </c>
    </row>
    <row r="2145" s="13" customFormat="1" spans="4:12">
      <c r="D2145" s="12">
        <v>1</v>
      </c>
      <c r="E2145" s="12"/>
      <c r="F2145" s="12"/>
      <c r="G2145" s="12"/>
      <c r="H2145" s="22"/>
      <c r="I2145" s="22"/>
      <c r="J2145" s="22">
        <v>2500</v>
      </c>
      <c r="K2145" s="22">
        <f>D2145*J2145</f>
        <v>2500</v>
      </c>
      <c r="L2145" s="31"/>
    </row>
    <row r="2146" s="13" customFormat="1" spans="8:12">
      <c r="H2146" s="22" t="s">
        <v>20</v>
      </c>
      <c r="I2146" s="12">
        <v>1</v>
      </c>
      <c r="J2146" s="12">
        <v>2500</v>
      </c>
      <c r="K2146" s="46">
        <f>I2146*J2146</f>
        <v>2500</v>
      </c>
      <c r="L2146" s="46" t="s">
        <v>21</v>
      </c>
    </row>
    <row r="2148" s="13" customFormat="1" spans="2:3">
      <c r="B2148" s="12" t="s">
        <v>1130</v>
      </c>
      <c r="C2148" s="12" t="s">
        <v>1131</v>
      </c>
    </row>
    <row r="2149" s="13" customFormat="1" spans="2:12">
      <c r="B2149" s="12" t="s">
        <v>1132</v>
      </c>
      <c r="C2149" s="12" t="s">
        <v>1133</v>
      </c>
      <c r="D2149" s="12"/>
      <c r="E2149" s="12"/>
      <c r="F2149" s="12"/>
      <c r="G2149" s="12"/>
      <c r="H2149" s="12"/>
      <c r="I2149" s="12"/>
      <c r="J2149" s="12"/>
      <c r="K2149" s="12"/>
      <c r="L2149" s="12"/>
    </row>
    <row r="2150" s="13" customFormat="1" spans="3:12">
      <c r="C2150" s="12" t="s">
        <v>1134</v>
      </c>
      <c r="D2150" s="12"/>
      <c r="E2150" s="12"/>
      <c r="F2150" s="12"/>
      <c r="G2150" s="12"/>
      <c r="H2150" s="12"/>
      <c r="I2150" s="12"/>
      <c r="J2150" s="12"/>
      <c r="K2150" s="12"/>
      <c r="L2150" s="12"/>
    </row>
    <row r="2151" s="13" customFormat="1" spans="2:12">
      <c r="B2151" s="12" t="s">
        <v>1135</v>
      </c>
      <c r="C2151" s="12" t="s">
        <v>1136</v>
      </c>
      <c r="D2151" s="12"/>
      <c r="E2151" s="12"/>
      <c r="F2151" s="12"/>
      <c r="G2151" s="12"/>
      <c r="H2151" s="12"/>
      <c r="I2151" s="12"/>
      <c r="J2151" s="12"/>
      <c r="K2151" s="12"/>
      <c r="L2151" s="12"/>
    </row>
    <row r="2152" s="13" customFormat="1" spans="3:12">
      <c r="C2152" s="12" t="s">
        <v>1137</v>
      </c>
      <c r="D2152" s="12"/>
      <c r="E2152" s="12"/>
      <c r="F2152" s="12"/>
      <c r="G2152" s="12"/>
      <c r="H2152" s="12"/>
      <c r="I2152" s="12"/>
      <c r="J2152" s="12"/>
      <c r="K2152" s="12"/>
      <c r="L2152" s="12"/>
    </row>
    <row r="2153" s="13" customFormat="1" spans="3:12">
      <c r="C2153" s="12" t="s">
        <v>1138</v>
      </c>
      <c r="D2153" s="12"/>
      <c r="E2153" s="12"/>
      <c r="F2153" s="12"/>
      <c r="G2153" s="12"/>
      <c r="H2153" s="12"/>
      <c r="I2153" s="12"/>
      <c r="J2153" s="12"/>
      <c r="K2153" s="12"/>
      <c r="L2153" s="12"/>
    </row>
    <row r="2154" s="13" customFormat="1" spans="2:3">
      <c r="B2154" s="12" t="s">
        <v>1139</v>
      </c>
      <c r="C2154" s="12" t="s">
        <v>1140</v>
      </c>
    </row>
    <row r="2155" s="13" customFormat="1" spans="3:3">
      <c r="C2155" s="12" t="s">
        <v>1141</v>
      </c>
    </row>
    <row r="2156" s="13" customFormat="1" spans="3:3">
      <c r="C2156" s="12" t="s">
        <v>1142</v>
      </c>
    </row>
    <row r="2157" s="13" customFormat="1" spans="2:3">
      <c r="B2157" s="12" t="s">
        <v>1143</v>
      </c>
      <c r="C2157" s="12" t="s">
        <v>1144</v>
      </c>
    </row>
    <row r="2158" s="13" customFormat="1" spans="3:3">
      <c r="C2158" s="12" t="s">
        <v>1145</v>
      </c>
    </row>
    <row r="2159" s="13" customFormat="1" spans="2:3">
      <c r="B2159" s="12" t="s">
        <v>1146</v>
      </c>
      <c r="C2159" s="12" t="s">
        <v>1147</v>
      </c>
    </row>
    <row r="2160" s="13" customFormat="1" spans="3:3">
      <c r="C2160" s="12" t="s">
        <v>1148</v>
      </c>
    </row>
    <row r="2161" s="13" customFormat="1" spans="2:3">
      <c r="B2161" s="12" t="s">
        <v>1149</v>
      </c>
      <c r="C2161" s="12" t="s">
        <v>1150</v>
      </c>
    </row>
    <row r="2162" s="13" customFormat="1" spans="2:3">
      <c r="B2162" s="12" t="s">
        <v>1151</v>
      </c>
      <c r="C2162" s="12" t="s">
        <v>1152</v>
      </c>
    </row>
    <row r="2163" s="13" customFormat="1" spans="2:3">
      <c r="B2163" s="12" t="s">
        <v>1153</v>
      </c>
      <c r="C2163" s="12" t="s">
        <v>1154</v>
      </c>
    </row>
    <row r="2164" s="13" customFormat="1" spans="2:3">
      <c r="B2164" s="12" t="s">
        <v>1155</v>
      </c>
      <c r="C2164" s="12" t="s">
        <v>1156</v>
      </c>
    </row>
    <row r="2165" s="13" customFormat="1" spans="2:3">
      <c r="B2165" s="12" t="s">
        <v>1157</v>
      </c>
      <c r="C2165" s="12" t="s">
        <v>1158</v>
      </c>
    </row>
    <row r="2166" s="13" customFormat="1" spans="2:3">
      <c r="B2166" s="12" t="s">
        <v>1159</v>
      </c>
      <c r="C2166" s="12" t="s">
        <v>1160</v>
      </c>
    </row>
    <row r="2167" s="13" customFormat="1" spans="2:3">
      <c r="B2167" s="12" t="s">
        <v>1161</v>
      </c>
      <c r="C2167" s="12" t="s">
        <v>1162</v>
      </c>
    </row>
    <row r="2168" s="13" customFormat="1" spans="2:3">
      <c r="B2168" s="12" t="s">
        <v>1163</v>
      </c>
      <c r="C2168" s="12" t="s">
        <v>1164</v>
      </c>
    </row>
    <row r="2169" s="13" customFormat="1" spans="2:3">
      <c r="B2169" s="12" t="s">
        <v>1165</v>
      </c>
      <c r="C2169" s="12" t="s">
        <v>1166</v>
      </c>
    </row>
    <row r="2170" s="13" customFormat="1" spans="4:12">
      <c r="D2170" s="12">
        <v>1</v>
      </c>
      <c r="H2170" s="31"/>
      <c r="I2170" s="31"/>
      <c r="J2170" s="22">
        <v>30000</v>
      </c>
      <c r="K2170" s="22">
        <f>D2170*J2170</f>
        <v>30000</v>
      </c>
      <c r="L2170" s="31"/>
    </row>
    <row r="2171" s="13" customFormat="1" spans="8:12">
      <c r="H2171" s="12" t="s">
        <v>20</v>
      </c>
      <c r="I2171" s="12">
        <v>1</v>
      </c>
      <c r="J2171" s="12">
        <v>30000</v>
      </c>
      <c r="K2171" s="46">
        <f>I2171*J2171</f>
        <v>30000</v>
      </c>
      <c r="L2171" s="46" t="s">
        <v>21</v>
      </c>
    </row>
    <row r="2173" s="13" customFormat="1" spans="2:12">
      <c r="B2173" s="33"/>
      <c r="C2173" s="28" t="s">
        <v>1167</v>
      </c>
      <c r="D2173" s="28"/>
      <c r="E2173" s="28"/>
      <c r="F2173" s="28"/>
      <c r="G2173" s="33"/>
      <c r="H2173" s="33"/>
      <c r="I2173" s="33"/>
      <c r="J2173" s="33"/>
      <c r="K2173" s="28">
        <f>K2146+K2171</f>
        <v>32500</v>
      </c>
      <c r="L2173" s="28" t="s">
        <v>21</v>
      </c>
    </row>
    <row r="2176" s="13" customFormat="1" spans="2:11">
      <c r="B2176" s="12" t="s">
        <v>1</v>
      </c>
      <c r="C2176" s="12" t="s">
        <v>2</v>
      </c>
      <c r="D2176" s="12" t="s">
        <v>3</v>
      </c>
      <c r="E2176" s="12" t="s">
        <v>4</v>
      </c>
      <c r="F2176" s="12" t="s">
        <v>5</v>
      </c>
      <c r="G2176" s="12" t="s">
        <v>6</v>
      </c>
      <c r="H2176" s="12" t="s">
        <v>7</v>
      </c>
      <c r="I2176" s="12" t="s">
        <v>3</v>
      </c>
      <c r="J2176" s="12" t="s">
        <v>8</v>
      </c>
      <c r="K2176" s="12" t="s">
        <v>9</v>
      </c>
    </row>
    <row r="2177" s="13" customFormat="1" spans="2:12">
      <c r="B2177" s="50" t="s">
        <v>1168</v>
      </c>
      <c r="C2177" s="51" t="s">
        <v>1169</v>
      </c>
      <c r="D2177" s="52"/>
      <c r="E2177" s="52"/>
      <c r="F2177" s="52"/>
      <c r="G2177" s="52"/>
      <c r="H2177" s="52"/>
      <c r="I2177" s="52"/>
      <c r="J2177" s="52"/>
      <c r="K2177" s="52"/>
      <c r="L2177" s="52"/>
    </row>
    <row r="2178" customFormat="1" spans="2:3">
      <c r="B2178" s="12"/>
      <c r="C2178" s="20"/>
    </row>
    <row r="2179" s="12" customFormat="1" ht="10.5" spans="3:3">
      <c r="C2179" s="20"/>
    </row>
    <row r="2180" s="12" customFormat="1" ht="18" customHeight="1" spans="2:3">
      <c r="B2180" s="12" t="s">
        <v>1170</v>
      </c>
      <c r="C2180" s="56" t="s">
        <v>1171</v>
      </c>
    </row>
    <row r="2181" s="12" customFormat="1" ht="18" customHeight="1" spans="3:3">
      <c r="C2181" s="56" t="s">
        <v>1172</v>
      </c>
    </row>
    <row r="2182" s="12" customFormat="1" ht="18" customHeight="1" spans="3:3">
      <c r="C2182" s="56" t="s">
        <v>1173</v>
      </c>
    </row>
    <row r="2183" s="12" customFormat="1" ht="18" customHeight="1" spans="3:3">
      <c r="C2183" s="12" t="s">
        <v>1174</v>
      </c>
    </row>
    <row r="2184" s="12" customFormat="1" ht="18" customHeight="1" spans="3:3">
      <c r="C2184" s="12" t="s">
        <v>1175</v>
      </c>
    </row>
    <row r="2185" s="12" customFormat="1" ht="18" customHeight="1" spans="3:3">
      <c r="C2185" s="12" t="s">
        <v>1176</v>
      </c>
    </row>
    <row r="2186" s="12" customFormat="1" ht="18" customHeight="1" spans="3:3">
      <c r="C2186" s="56" t="s">
        <v>1177</v>
      </c>
    </row>
    <row r="2187" s="12" customFormat="1" ht="18" customHeight="1" spans="3:3">
      <c r="C2187" s="56" t="s">
        <v>1178</v>
      </c>
    </row>
    <row r="2188" s="12" customFormat="1" ht="18" customHeight="1" spans="3:3">
      <c r="C2188" s="56"/>
    </row>
    <row r="2189" s="12" customFormat="1" ht="18" customHeight="1" spans="3:3">
      <c r="C2189" s="56"/>
    </row>
    <row r="2190" s="12" customFormat="1" ht="10.5" spans="3:11">
      <c r="C2190" s="12" t="s">
        <v>1179</v>
      </c>
      <c r="E2190" s="12">
        <v>2.7</v>
      </c>
      <c r="F2190" s="12">
        <v>0.9</v>
      </c>
      <c r="I2190" s="12">
        <f t="shared" ref="I2190:I2194" si="85">E2190*F2190</f>
        <v>2.43</v>
      </c>
      <c r="J2190" s="12">
        <v>1000</v>
      </c>
      <c r="K2190" s="12">
        <f t="shared" ref="K2190:K2223" si="86">I2190*J2190</f>
        <v>2430</v>
      </c>
    </row>
    <row r="2191" s="12" customFormat="1" ht="10.5" spans="3:11">
      <c r="C2191" s="12" t="s">
        <v>1180</v>
      </c>
      <c r="D2191" s="12">
        <v>1</v>
      </c>
      <c r="E2191" s="12">
        <v>4.59</v>
      </c>
      <c r="G2191" s="12">
        <v>0.9</v>
      </c>
      <c r="I2191" s="12">
        <f t="shared" ref="I2191:I2196" si="87">E2191*G2191</f>
        <v>4.131</v>
      </c>
      <c r="J2191" s="12">
        <v>1200</v>
      </c>
      <c r="K2191" s="12">
        <f t="shared" si="86"/>
        <v>4957.2</v>
      </c>
    </row>
    <row r="2192" s="12" customFormat="1" ht="10.5" spans="3:11">
      <c r="C2192" s="12" t="s">
        <v>1181</v>
      </c>
      <c r="D2192" s="12">
        <v>1</v>
      </c>
      <c r="E2192" s="12">
        <v>4.05</v>
      </c>
      <c r="G2192" s="12">
        <v>0.9</v>
      </c>
      <c r="I2192" s="12">
        <f t="shared" si="87"/>
        <v>3.645</v>
      </c>
      <c r="J2192" s="12">
        <v>1200</v>
      </c>
      <c r="K2192" s="12">
        <f t="shared" si="86"/>
        <v>4374</v>
      </c>
    </row>
    <row r="2193" s="12" customFormat="1" ht="10.5" spans="3:11">
      <c r="C2193" s="12" t="s">
        <v>1182</v>
      </c>
      <c r="D2193" s="12">
        <v>1</v>
      </c>
      <c r="E2193" s="12">
        <v>2</v>
      </c>
      <c r="F2193" s="12">
        <v>0.8</v>
      </c>
      <c r="I2193" s="12">
        <f t="shared" si="85"/>
        <v>1.6</v>
      </c>
      <c r="J2193" s="12">
        <v>1000</v>
      </c>
      <c r="K2193" s="12">
        <f t="shared" si="86"/>
        <v>1600</v>
      </c>
    </row>
    <row r="2194" s="12" customFormat="1" ht="10.5" spans="3:11">
      <c r="C2194" s="12" t="s">
        <v>1182</v>
      </c>
      <c r="D2194" s="12">
        <v>1</v>
      </c>
      <c r="E2194" s="12">
        <v>2</v>
      </c>
      <c r="F2194" s="12">
        <v>0.8</v>
      </c>
      <c r="I2194" s="12">
        <f t="shared" si="85"/>
        <v>1.6</v>
      </c>
      <c r="J2194" s="12">
        <v>1000</v>
      </c>
      <c r="K2194" s="12">
        <f t="shared" si="86"/>
        <v>1600</v>
      </c>
    </row>
    <row r="2195" s="12" customFormat="1" ht="10.5" spans="3:11">
      <c r="C2195" s="12" t="s">
        <v>1183</v>
      </c>
      <c r="D2195" s="12">
        <v>1</v>
      </c>
      <c r="E2195" s="12">
        <v>4.95</v>
      </c>
      <c r="G2195" s="12">
        <v>0.75</v>
      </c>
      <c r="I2195" s="12">
        <f t="shared" si="87"/>
        <v>3.7125</v>
      </c>
      <c r="J2195" s="12">
        <v>1200</v>
      </c>
      <c r="K2195" s="12">
        <f t="shared" si="86"/>
        <v>4455</v>
      </c>
    </row>
    <row r="2196" s="12" customFormat="1" ht="10.5" spans="3:11">
      <c r="C2196" s="12" t="s">
        <v>1184</v>
      </c>
      <c r="D2196" s="12">
        <v>1</v>
      </c>
      <c r="E2196" s="12">
        <v>2.5</v>
      </c>
      <c r="G2196" s="12">
        <v>0.9</v>
      </c>
      <c r="I2196" s="12">
        <f t="shared" si="87"/>
        <v>2.25</v>
      </c>
      <c r="J2196" s="12">
        <v>1200</v>
      </c>
      <c r="K2196" s="12">
        <f t="shared" si="86"/>
        <v>2700</v>
      </c>
    </row>
    <row r="2197" s="12" customFormat="1" ht="10.5" spans="3:11">
      <c r="C2197" s="12" t="s">
        <v>1185</v>
      </c>
      <c r="D2197" s="12">
        <v>1</v>
      </c>
      <c r="E2197" s="12">
        <v>2.5</v>
      </c>
      <c r="F2197" s="12">
        <v>0.8</v>
      </c>
      <c r="I2197" s="12">
        <f t="shared" ref="I2197:I2203" si="88">E2197*F2197</f>
        <v>2</v>
      </c>
      <c r="J2197" s="12">
        <v>1200</v>
      </c>
      <c r="K2197" s="12">
        <f t="shared" si="86"/>
        <v>2400</v>
      </c>
    </row>
    <row r="2198" s="12" customFormat="1" ht="10.5" spans="3:11">
      <c r="C2198" s="12" t="s">
        <v>1186</v>
      </c>
      <c r="D2198" s="12">
        <v>1</v>
      </c>
      <c r="E2198" s="12">
        <v>4.3</v>
      </c>
      <c r="G2198" s="12">
        <v>2.7</v>
      </c>
      <c r="I2198" s="12">
        <f t="shared" ref="I2198:I2201" si="89">E2198*G2198</f>
        <v>11.61</v>
      </c>
      <c r="J2198" s="12">
        <v>1000</v>
      </c>
      <c r="K2198" s="12">
        <f t="shared" si="86"/>
        <v>11610</v>
      </c>
    </row>
    <row r="2199" s="12" customFormat="1" ht="10.5" spans="3:11">
      <c r="C2199" s="12" t="s">
        <v>1187</v>
      </c>
      <c r="D2199" s="12">
        <v>1</v>
      </c>
      <c r="E2199" s="12">
        <v>3.2</v>
      </c>
      <c r="F2199" s="12">
        <v>1.2</v>
      </c>
      <c r="I2199" s="12">
        <f t="shared" si="88"/>
        <v>3.84</v>
      </c>
      <c r="J2199" s="12">
        <v>1000</v>
      </c>
      <c r="K2199" s="12">
        <f t="shared" si="86"/>
        <v>3840</v>
      </c>
    </row>
    <row r="2200" s="12" customFormat="1" ht="10.5" spans="3:11">
      <c r="C2200" s="12" t="s">
        <v>1188</v>
      </c>
      <c r="D2200" s="12">
        <v>2</v>
      </c>
      <c r="E2200" s="12">
        <v>0.4</v>
      </c>
      <c r="G2200" s="12">
        <v>2.7</v>
      </c>
      <c r="I2200" s="12">
        <f t="shared" si="89"/>
        <v>1.08</v>
      </c>
      <c r="J2200" s="12">
        <v>1200</v>
      </c>
      <c r="K2200" s="12">
        <f t="shared" si="86"/>
        <v>1296</v>
      </c>
    </row>
    <row r="2201" s="12" customFormat="1" ht="10.5" spans="3:11">
      <c r="C2201" s="12" t="s">
        <v>1189</v>
      </c>
      <c r="D2201" s="12">
        <v>1</v>
      </c>
      <c r="E2201" s="12">
        <v>2.13</v>
      </c>
      <c r="G2201" s="12">
        <v>0.9</v>
      </c>
      <c r="I2201" s="12">
        <f t="shared" si="89"/>
        <v>1.917</v>
      </c>
      <c r="J2201" s="12">
        <v>1200</v>
      </c>
      <c r="K2201" s="12">
        <f t="shared" si="86"/>
        <v>2300.4</v>
      </c>
    </row>
    <row r="2202" s="12" customFormat="1" ht="10.5" spans="3:11">
      <c r="C2202" s="12" t="s">
        <v>1190</v>
      </c>
      <c r="D2202" s="12">
        <v>1</v>
      </c>
      <c r="E2202" s="12">
        <v>2</v>
      </c>
      <c r="F2202" s="12">
        <v>0.8</v>
      </c>
      <c r="I2202" s="12">
        <f t="shared" si="88"/>
        <v>1.6</v>
      </c>
      <c r="J2202" s="12">
        <v>1000</v>
      </c>
      <c r="K2202" s="12">
        <f t="shared" si="86"/>
        <v>1600</v>
      </c>
    </row>
    <row r="2203" s="12" customFormat="1" ht="10.5" spans="3:11">
      <c r="C2203" s="12" t="s">
        <v>1191</v>
      </c>
      <c r="D2203" s="12">
        <v>1</v>
      </c>
      <c r="E2203" s="12">
        <v>2</v>
      </c>
      <c r="F2203" s="12">
        <v>0.8</v>
      </c>
      <c r="I2203" s="12">
        <f t="shared" si="88"/>
        <v>1.6</v>
      </c>
      <c r="J2203" s="12">
        <v>1000</v>
      </c>
      <c r="K2203" s="12">
        <f t="shared" si="86"/>
        <v>1600</v>
      </c>
    </row>
    <row r="2204" s="12" customFormat="1" ht="10.5" spans="3:11">
      <c r="C2204" s="12" t="s">
        <v>1192</v>
      </c>
      <c r="D2204" s="12">
        <v>1</v>
      </c>
      <c r="E2204" s="12">
        <v>2.13</v>
      </c>
      <c r="G2204" s="12">
        <v>0.9</v>
      </c>
      <c r="I2204" s="12">
        <f t="shared" ref="I2204:I2206" si="90">E2204*G2204</f>
        <v>1.917</v>
      </c>
      <c r="J2204" s="12">
        <v>1200</v>
      </c>
      <c r="K2204" s="12">
        <f t="shared" si="86"/>
        <v>2300.4</v>
      </c>
    </row>
    <row r="2205" s="12" customFormat="1" ht="10.5" spans="3:11">
      <c r="C2205" s="12" t="s">
        <v>1193</v>
      </c>
      <c r="D2205" s="12">
        <v>1</v>
      </c>
      <c r="E2205" s="12">
        <v>0.4</v>
      </c>
      <c r="G2205" s="12">
        <v>2.7</v>
      </c>
      <c r="I2205" s="12">
        <f t="shared" si="90"/>
        <v>1.08</v>
      </c>
      <c r="J2205" s="12">
        <v>1200</v>
      </c>
      <c r="K2205" s="12">
        <f t="shared" si="86"/>
        <v>1296</v>
      </c>
    </row>
    <row r="2206" s="12" customFormat="1" ht="10.5" spans="3:11">
      <c r="C2206" s="12" t="s">
        <v>1194</v>
      </c>
      <c r="D2206" s="12">
        <v>1</v>
      </c>
      <c r="E2206" s="12">
        <v>3.25</v>
      </c>
      <c r="F2206" s="12">
        <v>0.83</v>
      </c>
      <c r="G2206" s="12">
        <v>2.7</v>
      </c>
      <c r="I2206" s="12">
        <f t="shared" si="90"/>
        <v>8.775</v>
      </c>
      <c r="J2206" s="12">
        <v>1400</v>
      </c>
      <c r="K2206" s="12">
        <f t="shared" si="86"/>
        <v>12285</v>
      </c>
    </row>
    <row r="2207" s="12" customFormat="1" ht="10.5" spans="3:11">
      <c r="C2207" s="12" t="s">
        <v>1195</v>
      </c>
      <c r="D2207" s="12">
        <v>1</v>
      </c>
      <c r="E2207" s="12">
        <v>1.7</v>
      </c>
      <c r="F2207" s="12">
        <v>0.6</v>
      </c>
      <c r="I2207" s="12">
        <f>D2208*E2207*F2207</f>
        <v>7.14</v>
      </c>
      <c r="J2207" s="12">
        <v>900</v>
      </c>
      <c r="K2207" s="12">
        <f t="shared" si="86"/>
        <v>6426</v>
      </c>
    </row>
    <row r="2208" s="12" customFormat="1" ht="10.5" spans="3:11">
      <c r="C2208" s="12" t="s">
        <v>1196</v>
      </c>
      <c r="D2208" s="12">
        <v>7</v>
      </c>
      <c r="E2208" s="12">
        <v>3</v>
      </c>
      <c r="F2208" s="12">
        <v>0.6</v>
      </c>
      <c r="G2208" s="12">
        <v>0.75</v>
      </c>
      <c r="I2208" s="12">
        <f>E2208*G2208</f>
        <v>2.25</v>
      </c>
      <c r="J2208" s="12">
        <v>1600</v>
      </c>
      <c r="K2208" s="12">
        <f t="shared" si="86"/>
        <v>3600</v>
      </c>
    </row>
    <row r="2209" s="12" customFormat="1" ht="10.5" spans="3:11">
      <c r="C2209" s="12" t="s">
        <v>1197</v>
      </c>
      <c r="D2209" s="12">
        <v>1</v>
      </c>
      <c r="E2209" s="12">
        <v>1.7</v>
      </c>
      <c r="F2209" s="12">
        <v>0.7</v>
      </c>
      <c r="I2209" s="12">
        <f t="shared" ref="I2209:I2218" si="91">E2209*F2209</f>
        <v>1.19</v>
      </c>
      <c r="J2209" s="12">
        <v>1000</v>
      </c>
      <c r="K2209" s="12">
        <f t="shared" si="86"/>
        <v>1190</v>
      </c>
    </row>
    <row r="2210" s="12" customFormat="1" ht="10.5" spans="3:11">
      <c r="C2210" s="12" t="s">
        <v>1198</v>
      </c>
      <c r="D2210" s="12">
        <v>1</v>
      </c>
      <c r="E2210" s="12">
        <v>1.32</v>
      </c>
      <c r="F2210" s="12">
        <v>0.6</v>
      </c>
      <c r="G2210" s="12">
        <v>0.5</v>
      </c>
      <c r="I2210" s="12">
        <f t="shared" si="91"/>
        <v>0.792</v>
      </c>
      <c r="J2210" s="12">
        <v>1800</v>
      </c>
      <c r="K2210" s="12">
        <f t="shared" si="86"/>
        <v>1425.6</v>
      </c>
    </row>
    <row r="2211" s="12" customFormat="1" ht="10.5" spans="4:11">
      <c r="D2211" s="12">
        <v>1</v>
      </c>
      <c r="E2211" s="12">
        <v>2.8</v>
      </c>
      <c r="F2211" s="12">
        <v>0.65</v>
      </c>
      <c r="G2211" s="12">
        <v>0.5</v>
      </c>
      <c r="I2211" s="12">
        <f t="shared" si="91"/>
        <v>1.82</v>
      </c>
      <c r="J2211" s="12">
        <v>1800</v>
      </c>
      <c r="K2211" s="12">
        <f t="shared" si="86"/>
        <v>3276</v>
      </c>
    </row>
    <row r="2212" customFormat="1" spans="3:21">
      <c r="C2212" s="12"/>
      <c r="D2212" s="12">
        <v>1</v>
      </c>
      <c r="E2212" s="12">
        <v>2.3</v>
      </c>
      <c r="F2212" s="12">
        <v>0.6</v>
      </c>
      <c r="G2212" s="12">
        <v>0.5</v>
      </c>
      <c r="H2212" s="12"/>
      <c r="I2212" s="12">
        <f t="shared" si="91"/>
        <v>1.38</v>
      </c>
      <c r="J2212" s="12">
        <v>1800</v>
      </c>
      <c r="K2212" s="12">
        <f t="shared" si="86"/>
        <v>2484</v>
      </c>
      <c r="L2212" s="12"/>
      <c r="M2212" s="12"/>
      <c r="N2212" s="12"/>
      <c r="T2212" s="12"/>
      <c r="U2212" s="12"/>
    </row>
    <row r="2213" customFormat="1" spans="3:21">
      <c r="C2213" s="12"/>
      <c r="D2213" s="12">
        <v>1</v>
      </c>
      <c r="E2213" s="12">
        <v>3.1</v>
      </c>
      <c r="F2213" s="12">
        <v>0.65</v>
      </c>
      <c r="G2213" s="12">
        <v>0.5</v>
      </c>
      <c r="H2213" s="12"/>
      <c r="I2213" s="12">
        <f t="shared" si="91"/>
        <v>2.015</v>
      </c>
      <c r="J2213" s="12">
        <v>1800</v>
      </c>
      <c r="K2213" s="12">
        <f t="shared" si="86"/>
        <v>3627</v>
      </c>
      <c r="M2213" s="12"/>
      <c r="N2213" s="12"/>
      <c r="T2213" s="12"/>
      <c r="U2213" s="12"/>
    </row>
    <row r="2214" customFormat="1" spans="3:21">
      <c r="C2214" s="12" t="s">
        <v>1199</v>
      </c>
      <c r="D2214" s="12">
        <v>1</v>
      </c>
      <c r="E2214" s="12">
        <v>2.51</v>
      </c>
      <c r="F2214" s="12">
        <v>0.6</v>
      </c>
      <c r="G2214" s="12">
        <v>0.5</v>
      </c>
      <c r="H2214" s="12"/>
      <c r="I2214" s="12">
        <f t="shared" si="91"/>
        <v>1.506</v>
      </c>
      <c r="J2214" s="12">
        <v>1800</v>
      </c>
      <c r="K2214" s="12">
        <f t="shared" si="86"/>
        <v>2710.8</v>
      </c>
      <c r="M2214" s="12"/>
      <c r="N2214" s="12"/>
      <c r="T2214" s="12"/>
      <c r="U2214" s="12"/>
    </row>
    <row r="2215" customFormat="1" spans="3:21">
      <c r="C2215" s="12"/>
      <c r="D2215" s="12">
        <v>1</v>
      </c>
      <c r="E2215" s="12">
        <v>1.98</v>
      </c>
      <c r="F2215" s="12">
        <v>0.65</v>
      </c>
      <c r="G2215" s="12">
        <v>0.5</v>
      </c>
      <c r="H2215" s="12"/>
      <c r="I2215" s="12">
        <f t="shared" si="91"/>
        <v>1.287</v>
      </c>
      <c r="J2215" s="12">
        <v>1800</v>
      </c>
      <c r="K2215" s="12">
        <f t="shared" si="86"/>
        <v>2316.6</v>
      </c>
      <c r="M2215" s="12"/>
      <c r="N2215" s="12"/>
      <c r="T2215" s="12"/>
      <c r="U2215" s="12"/>
    </row>
    <row r="2216" customFormat="1" spans="3:21">
      <c r="C2216" s="12"/>
      <c r="D2216" s="12">
        <v>1</v>
      </c>
      <c r="E2216" s="12">
        <v>2.54</v>
      </c>
      <c r="F2216" s="12">
        <v>0.6</v>
      </c>
      <c r="G2216" s="12">
        <v>0.5</v>
      </c>
      <c r="H2216" s="12"/>
      <c r="I2216" s="12">
        <f t="shared" si="91"/>
        <v>1.524</v>
      </c>
      <c r="J2216" s="12">
        <v>1800</v>
      </c>
      <c r="K2216" s="12">
        <f t="shared" si="86"/>
        <v>2743.2</v>
      </c>
      <c r="L2216" s="12"/>
      <c r="M2216" s="12"/>
      <c r="N2216" s="12"/>
      <c r="T2216" s="12"/>
      <c r="U2216" s="12"/>
    </row>
    <row r="2217" customFormat="1" spans="3:21">
      <c r="C2217" s="12"/>
      <c r="D2217" s="12">
        <v>1</v>
      </c>
      <c r="E2217" s="12">
        <v>3.1</v>
      </c>
      <c r="F2217" s="12">
        <v>0.6</v>
      </c>
      <c r="G2217" s="12">
        <v>0.5</v>
      </c>
      <c r="H2217" s="12"/>
      <c r="I2217" s="12">
        <f t="shared" si="91"/>
        <v>1.86</v>
      </c>
      <c r="J2217" s="12">
        <v>1800</v>
      </c>
      <c r="K2217" s="12">
        <f t="shared" si="86"/>
        <v>3348</v>
      </c>
      <c r="L2217" s="12"/>
      <c r="M2217" s="12"/>
      <c r="N2217" s="12"/>
      <c r="T2217" s="12"/>
      <c r="U2217" s="12"/>
    </row>
    <row r="2218" customFormat="1" spans="3:21">
      <c r="C2218" s="12" t="s">
        <v>1200</v>
      </c>
      <c r="D2218" s="12">
        <v>1</v>
      </c>
      <c r="E2218" s="12">
        <v>2</v>
      </c>
      <c r="F2218" s="12">
        <v>1</v>
      </c>
      <c r="G2218" s="12"/>
      <c r="H2218" s="12"/>
      <c r="I2218" s="12">
        <f t="shared" si="91"/>
        <v>2</v>
      </c>
      <c r="J2218" s="12">
        <v>800</v>
      </c>
      <c r="K2218" s="12">
        <f t="shared" si="86"/>
        <v>1600</v>
      </c>
      <c r="L2218" s="12"/>
      <c r="M2218" s="12"/>
      <c r="N2218" s="12"/>
      <c r="T2218" s="12"/>
      <c r="U2218" s="12"/>
    </row>
    <row r="2219" customFormat="1" spans="3:21">
      <c r="C2219" s="12" t="s">
        <v>1201</v>
      </c>
      <c r="D2219" s="12">
        <v>1</v>
      </c>
      <c r="E2219" s="12">
        <v>3.66</v>
      </c>
      <c r="F2219" s="12"/>
      <c r="G2219" s="12">
        <v>0.8</v>
      </c>
      <c r="H2219" s="12"/>
      <c r="I2219" s="12">
        <f t="shared" ref="I2219:I2222" si="92">E2219*G2219</f>
        <v>2.928</v>
      </c>
      <c r="J2219" s="12">
        <v>1075</v>
      </c>
      <c r="K2219" s="12">
        <f t="shared" si="86"/>
        <v>3147.6</v>
      </c>
      <c r="L2219" s="12"/>
      <c r="M2219" s="12"/>
      <c r="N2219" s="12"/>
      <c r="T2219" s="12"/>
      <c r="U2219" s="12"/>
    </row>
    <row r="2220" customFormat="1" spans="3:21">
      <c r="C2220" s="12" t="s">
        <v>1202</v>
      </c>
      <c r="D2220" s="12">
        <v>1</v>
      </c>
      <c r="E2220" s="12">
        <v>3.66</v>
      </c>
      <c r="F2220" s="12"/>
      <c r="G2220" s="12">
        <v>0.8</v>
      </c>
      <c r="H2220" s="12"/>
      <c r="I2220" s="12">
        <f t="shared" si="92"/>
        <v>2.928</v>
      </c>
      <c r="J2220" s="12">
        <v>1075</v>
      </c>
      <c r="K2220" s="12">
        <f t="shared" si="86"/>
        <v>3147.6</v>
      </c>
      <c r="L2220" s="12"/>
      <c r="M2220" s="12"/>
      <c r="N2220" s="12"/>
      <c r="T2220" s="12"/>
      <c r="U2220" s="12"/>
    </row>
    <row r="2221" customFormat="1" spans="3:21">
      <c r="C2221" s="12" t="s">
        <v>1203</v>
      </c>
      <c r="D2221" s="12">
        <v>1</v>
      </c>
      <c r="E2221" s="12">
        <v>2.5</v>
      </c>
      <c r="F2221" s="12">
        <v>0.58</v>
      </c>
      <c r="G2221" s="12">
        <v>2.4</v>
      </c>
      <c r="H2221" s="12"/>
      <c r="I2221" s="12">
        <f>D2222*E2221*F2221*G2221</f>
        <v>27.84</v>
      </c>
      <c r="J2221" s="12">
        <v>600</v>
      </c>
      <c r="K2221" s="12">
        <f t="shared" si="86"/>
        <v>16704</v>
      </c>
      <c r="L2221" s="12"/>
      <c r="M2221" s="12"/>
      <c r="N2221" s="12"/>
      <c r="T2221" s="12"/>
      <c r="U2221" s="12"/>
    </row>
    <row r="2222" customFormat="1" spans="3:21">
      <c r="C2222" s="12" t="s">
        <v>1204</v>
      </c>
      <c r="D2222" s="12">
        <v>8</v>
      </c>
      <c r="E2222" s="12">
        <v>6.3</v>
      </c>
      <c r="F2222" s="12">
        <v>0.4</v>
      </c>
      <c r="G2222" s="12">
        <v>0.9</v>
      </c>
      <c r="H2222" s="12"/>
      <c r="I2222" s="12">
        <f t="shared" si="92"/>
        <v>5.67</v>
      </c>
      <c r="J2222" s="12">
        <v>700.795</v>
      </c>
      <c r="K2222" s="12">
        <f t="shared" si="86"/>
        <v>3973.50765</v>
      </c>
      <c r="L2222" s="12"/>
      <c r="M2222" s="12"/>
      <c r="N2222" s="12"/>
      <c r="T2222" s="12"/>
      <c r="U2222" s="12"/>
    </row>
    <row r="2223" customFormat="1" spans="3:21">
      <c r="C2223" s="12" t="s">
        <v>1205</v>
      </c>
      <c r="D2223" s="12">
        <v>1</v>
      </c>
      <c r="E2223" s="12">
        <v>4.6</v>
      </c>
      <c r="F2223" s="12">
        <v>0.4</v>
      </c>
      <c r="G2223" s="12">
        <v>0.9</v>
      </c>
      <c r="H2223" s="12"/>
      <c r="I2223" s="12">
        <f>D2224*E2223*G2223</f>
        <v>4.14</v>
      </c>
      <c r="J2223" s="12">
        <v>700.795</v>
      </c>
      <c r="K2223" s="12">
        <f t="shared" si="86"/>
        <v>2901.2913</v>
      </c>
      <c r="L2223" s="12"/>
      <c r="M2223" s="12"/>
      <c r="N2223" s="12"/>
      <c r="T2223" s="12"/>
      <c r="U2223" s="12"/>
    </row>
    <row r="2224" customFormat="1" spans="3:21">
      <c r="C2224" s="12"/>
      <c r="D2224" s="12">
        <v>1</v>
      </c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T2224" s="12"/>
      <c r="U2224" s="12"/>
    </row>
    <row r="2225" customFormat="1" spans="3:21">
      <c r="C2225" s="12"/>
      <c r="D2225" s="12"/>
      <c r="E2225" s="12"/>
      <c r="F2225" s="12"/>
      <c r="G2225" s="12"/>
      <c r="H2225" s="57"/>
      <c r="I2225" s="57"/>
      <c r="J2225" s="22"/>
      <c r="K2225" s="22"/>
      <c r="L2225" s="12"/>
      <c r="M2225" s="12"/>
      <c r="N2225" s="12"/>
      <c r="T2225" s="12"/>
      <c r="U2225" s="12"/>
    </row>
    <row r="2226" customFormat="1" spans="3:21">
      <c r="C2226" s="12"/>
      <c r="D2226" s="12"/>
      <c r="E2226" s="12"/>
      <c r="F2226" s="12"/>
      <c r="G2226" s="12"/>
      <c r="H2226" s="12" t="s">
        <v>20</v>
      </c>
      <c r="I2226" s="12"/>
      <c r="J2226" s="12"/>
      <c r="K2226" s="46">
        <f>K2190+K2191+K2192+K2193+K2194+K2195+K2196+K2197+K2198+K2199+K2200+K2201+K2202+K2203+K2204+K2205+K2206+K2207+K2208+K2209+K2210+K2211+K2212+K2213+K2214+K2215+K2216+K2217+K2218+K2219+K2220+K2221+K2222+K2223</f>
        <v>127265.19895</v>
      </c>
      <c r="L2226" s="12"/>
      <c r="M2226" s="12"/>
      <c r="N2226" s="12"/>
      <c r="T2226" s="12"/>
      <c r="U2226" s="12"/>
    </row>
    <row r="2227" customFormat="1" spans="2:21">
      <c r="B2227" s="12"/>
      <c r="C2227" s="12"/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T2227" s="12"/>
      <c r="U2227" s="12"/>
    </row>
    <row r="2228" customFormat="1" spans="2:21">
      <c r="B2228" s="12" t="s">
        <v>1206</v>
      </c>
      <c r="C2228" s="58" t="s">
        <v>1207</v>
      </c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T2228" s="12"/>
      <c r="U2228" s="12"/>
    </row>
    <row r="2229" customFormat="1" spans="2:21">
      <c r="B2229" s="12"/>
      <c r="C2229" s="12" t="s">
        <v>1208</v>
      </c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T2229" s="12"/>
      <c r="U2229" s="12"/>
    </row>
    <row r="2230" customFormat="1" spans="2:21">
      <c r="B2230" s="12"/>
      <c r="C2230" s="12" t="s">
        <v>1209</v>
      </c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T2230" s="12"/>
      <c r="U2230" s="12"/>
    </row>
    <row r="2231" customFormat="1" spans="2:21">
      <c r="B2231" s="12"/>
      <c r="C2231" s="12" t="s">
        <v>1210</v>
      </c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T2231" s="12"/>
      <c r="U2231" s="12"/>
    </row>
    <row r="2232" customFormat="1" spans="2:21">
      <c r="B2232" s="12"/>
      <c r="C2232" s="12" t="s">
        <v>1211</v>
      </c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T2232" s="12"/>
      <c r="U2232" s="12"/>
    </row>
    <row r="2233" customFormat="1" spans="2:21">
      <c r="B2233" s="12"/>
      <c r="C2233" s="12" t="s">
        <v>1212</v>
      </c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T2233" s="12"/>
      <c r="U2233" s="12"/>
    </row>
    <row r="2234" customFormat="1" spans="3:21">
      <c r="C2234" s="12" t="s">
        <v>1213</v>
      </c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T2234" s="12"/>
      <c r="U2234" s="12"/>
    </row>
    <row r="2235" customFormat="1" spans="3:21">
      <c r="C2235" s="12"/>
      <c r="D2235" s="12"/>
      <c r="E2235" s="12"/>
      <c r="F2235" s="12"/>
      <c r="G2235" s="12"/>
      <c r="H2235" s="12"/>
      <c r="I2235" s="12"/>
      <c r="J2235" s="12"/>
      <c r="K2235" s="12"/>
      <c r="L2235" s="57"/>
      <c r="M2235" s="12"/>
      <c r="N2235" s="12"/>
      <c r="T2235" s="12"/>
      <c r="U2235" s="12"/>
    </row>
    <row r="2236" customFormat="1" spans="3:21">
      <c r="C2236" s="12" t="s">
        <v>167</v>
      </c>
      <c r="D2236" s="12"/>
      <c r="E2236" s="12">
        <v>3.05</v>
      </c>
      <c r="F2236" s="12">
        <v>0.6</v>
      </c>
      <c r="G2236" s="12"/>
      <c r="H2236" s="12"/>
      <c r="I2236" s="12">
        <f t="shared" ref="I2236:I2239" si="93">D2237*E2236*F2236</f>
        <v>1.83</v>
      </c>
      <c r="J2236" s="12">
        <v>2500</v>
      </c>
      <c r="K2236" s="12">
        <f t="shared" ref="K2236:K2239" si="94">I2236*J2236</f>
        <v>4575</v>
      </c>
      <c r="L2236" s="46" t="s">
        <v>21</v>
      </c>
      <c r="M2236" s="12"/>
      <c r="N2236" s="12"/>
      <c r="T2236" s="12"/>
      <c r="U2236" s="12"/>
    </row>
    <row r="2237" customFormat="1" spans="2:21">
      <c r="B2237" s="12" t="s">
        <v>1206</v>
      </c>
      <c r="C2237" s="12" t="s">
        <v>1214</v>
      </c>
      <c r="D2237" s="12">
        <v>1</v>
      </c>
      <c r="E2237" s="12">
        <v>1.7</v>
      </c>
      <c r="F2237" s="12">
        <v>1.25</v>
      </c>
      <c r="G2237" s="12"/>
      <c r="H2237" s="12"/>
      <c r="I2237" s="12">
        <f t="shared" si="93"/>
        <v>2.125</v>
      </c>
      <c r="J2237" s="12">
        <v>2500</v>
      </c>
      <c r="K2237" s="12">
        <f t="shared" si="94"/>
        <v>5312.5</v>
      </c>
      <c r="L2237" s="12"/>
      <c r="M2237" s="12"/>
      <c r="N2237" s="12"/>
      <c r="T2237" s="12"/>
      <c r="U2237" s="12"/>
    </row>
    <row r="2238" customFormat="1" spans="2:21">
      <c r="B2238" s="12"/>
      <c r="C2238" s="12" t="s">
        <v>1215</v>
      </c>
      <c r="D2238" s="12">
        <v>1</v>
      </c>
      <c r="E2238" s="12">
        <v>1.7</v>
      </c>
      <c r="F2238" s="12">
        <v>1</v>
      </c>
      <c r="G2238" s="12"/>
      <c r="H2238" s="12"/>
      <c r="I2238" s="12">
        <f t="shared" si="93"/>
        <v>1.7</v>
      </c>
      <c r="J2238" s="12">
        <v>2500</v>
      </c>
      <c r="K2238" s="30">
        <f t="shared" si="94"/>
        <v>4250</v>
      </c>
      <c r="L2238" s="12"/>
      <c r="M2238" s="12"/>
      <c r="N2238" s="12"/>
      <c r="T2238" s="12"/>
      <c r="U2238" s="12"/>
    </row>
    <row r="2239" customFormat="1" ht="15.75" customHeight="1" spans="2:21">
      <c r="B2239" s="12"/>
      <c r="C2239" s="12" t="s">
        <v>1216</v>
      </c>
      <c r="D2239" s="12">
        <v>1</v>
      </c>
      <c r="E2239" s="12">
        <v>1.7</v>
      </c>
      <c r="F2239" s="12">
        <v>1</v>
      </c>
      <c r="G2239" s="12"/>
      <c r="H2239" s="12"/>
      <c r="I2239" s="12">
        <f t="shared" si="93"/>
        <v>1.7</v>
      </c>
      <c r="J2239" s="12">
        <v>2500</v>
      </c>
      <c r="K2239" s="30">
        <f t="shared" si="94"/>
        <v>4250</v>
      </c>
      <c r="L2239" s="12"/>
      <c r="M2239" s="12"/>
      <c r="N2239" s="12"/>
      <c r="T2239" s="12"/>
      <c r="U2239" s="12"/>
    </row>
    <row r="2240" customFormat="1" spans="2:21">
      <c r="B2240" s="12"/>
      <c r="C2240" s="12"/>
      <c r="D2240" s="12">
        <v>1</v>
      </c>
      <c r="E2240" s="12"/>
      <c r="F2240" s="12"/>
      <c r="G2240" s="12"/>
      <c r="H2240" s="22"/>
      <c r="I2240" s="22"/>
      <c r="J2240" s="22"/>
      <c r="K2240" s="59"/>
      <c r="L2240" s="12"/>
      <c r="M2240" s="12"/>
      <c r="N2240" s="12"/>
      <c r="T2240" s="12"/>
      <c r="U2240" s="12"/>
    </row>
    <row r="2241" customFormat="1" spans="2:21">
      <c r="B2241" s="12"/>
      <c r="C2241" s="12"/>
      <c r="D2241" s="12"/>
      <c r="E2241" s="12"/>
      <c r="F2241" s="12"/>
      <c r="G2241" s="12"/>
      <c r="H2241" s="12" t="s">
        <v>20</v>
      </c>
      <c r="I2241" s="12">
        <f>I2236+I2237+I2238+I2239</f>
        <v>7.355</v>
      </c>
      <c r="J2241" s="12">
        <f>J2236</f>
        <v>2500</v>
      </c>
      <c r="K2241" s="46">
        <f>K2236+K2237+K2238+K2239</f>
        <v>18387.5</v>
      </c>
      <c r="L2241" s="12"/>
      <c r="M2241" s="12"/>
      <c r="N2241" s="12"/>
      <c r="T2241" s="12"/>
      <c r="U2241" s="12"/>
    </row>
    <row r="2242" customFormat="1" spans="2:21">
      <c r="B2242" s="12"/>
      <c r="C2242" s="12"/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T2242" s="12"/>
      <c r="U2242" s="12"/>
    </row>
    <row r="2243" customFormat="1" spans="2:21">
      <c r="B2243" s="12"/>
      <c r="C2243" s="28" t="s">
        <v>1217</v>
      </c>
      <c r="D2243" s="12"/>
      <c r="E2243" s="28"/>
      <c r="F2243" s="28"/>
      <c r="G2243" s="60"/>
      <c r="H2243" s="60"/>
      <c r="I2243" s="60"/>
      <c r="J2243" s="60"/>
      <c r="K2243" s="28">
        <f>K2226+K2241</f>
        <v>145652.69895</v>
      </c>
      <c r="L2243" s="12"/>
      <c r="M2243" s="12"/>
      <c r="N2243" s="12"/>
      <c r="T2243" s="12"/>
      <c r="U2243" s="12"/>
    </row>
    <row r="2244" customFormat="1" spans="2:21">
      <c r="B2244" s="12"/>
      <c r="D2244" s="28"/>
      <c r="L2244" s="12"/>
      <c r="M2244" s="12"/>
      <c r="N2244" s="12"/>
      <c r="T2244" s="12"/>
      <c r="U2244" s="12"/>
    </row>
    <row r="2245" customFormat="1" spans="2:21">
      <c r="B2245" s="12" t="s">
        <v>1</v>
      </c>
      <c r="C2245" s="12" t="s">
        <v>2</v>
      </c>
      <c r="E2245" s="12" t="s">
        <v>4</v>
      </c>
      <c r="F2245" s="12" t="s">
        <v>5</v>
      </c>
      <c r="G2245" s="12" t="s">
        <v>6</v>
      </c>
      <c r="H2245" s="12" t="s">
        <v>7</v>
      </c>
      <c r="I2245" s="12" t="s">
        <v>3</v>
      </c>
      <c r="J2245" s="12" t="s">
        <v>8</v>
      </c>
      <c r="K2245" s="12" t="s">
        <v>9</v>
      </c>
      <c r="L2245" s="12"/>
      <c r="M2245" s="12"/>
      <c r="N2245" s="12"/>
      <c r="T2245" s="12"/>
      <c r="U2245" s="12"/>
    </row>
    <row r="2246" customFormat="1" spans="2:21">
      <c r="B2246" s="12" t="s">
        <v>1218</v>
      </c>
      <c r="C2246" s="51" t="s">
        <v>1219</v>
      </c>
      <c r="D2246" s="12" t="s">
        <v>3</v>
      </c>
      <c r="E2246" s="61"/>
      <c r="F2246" s="61"/>
      <c r="G2246" s="61"/>
      <c r="H2246" s="61"/>
      <c r="I2246" s="61"/>
      <c r="J2246" s="61"/>
      <c r="K2246" s="61"/>
      <c r="L2246" s="12"/>
      <c r="M2246" s="12"/>
      <c r="N2246" s="12"/>
      <c r="T2246" s="12"/>
      <c r="U2246" s="12"/>
    </row>
    <row r="2247" customFormat="1" spans="2:21">
      <c r="B2247" s="12"/>
      <c r="D2247" s="61"/>
      <c r="L2247" s="12"/>
      <c r="M2247" s="12"/>
      <c r="N2247" s="12"/>
      <c r="T2247" s="12"/>
      <c r="U2247" s="12"/>
    </row>
    <row r="2248" customFormat="1" spans="2:21">
      <c r="B2248" s="12" t="s">
        <v>1220</v>
      </c>
      <c r="C2248" s="20" t="s">
        <v>1221</v>
      </c>
      <c r="H2248" s="57"/>
      <c r="I2248" s="57"/>
      <c r="J2248" s="57"/>
      <c r="K2248" s="57"/>
      <c r="L2248" s="30"/>
      <c r="M2248" s="12"/>
      <c r="N2248" s="12"/>
      <c r="T2248" s="12"/>
      <c r="U2248" s="12"/>
    </row>
    <row r="2249" customFormat="1" spans="2:21">
      <c r="B2249" s="12"/>
      <c r="H2249" s="22" t="s">
        <v>20</v>
      </c>
      <c r="I2249" s="22">
        <v>1</v>
      </c>
      <c r="J2249" s="22">
        <v>20000</v>
      </c>
      <c r="K2249" s="55">
        <f t="shared" ref="K2249:K2253" si="95">I2249*J2249</f>
        <v>20000</v>
      </c>
      <c r="L2249" s="30"/>
      <c r="M2249" s="12"/>
      <c r="N2249" s="12"/>
      <c r="T2249" s="12"/>
      <c r="U2249" s="12"/>
    </row>
    <row r="2250" customFormat="1" spans="2:21">
      <c r="B2250" s="12" t="s">
        <v>1222</v>
      </c>
      <c r="C2250" s="20" t="s">
        <v>1223</v>
      </c>
      <c r="L2250" s="59"/>
      <c r="M2250" s="12"/>
      <c r="N2250" s="12"/>
      <c r="T2250" s="12"/>
      <c r="U2250" s="12"/>
    </row>
    <row r="2251" customFormat="1" spans="2:21">
      <c r="B2251" s="12"/>
      <c r="H2251" s="22" t="s">
        <v>20</v>
      </c>
      <c r="I2251" s="22">
        <v>1</v>
      </c>
      <c r="J2251" s="22">
        <v>270000</v>
      </c>
      <c r="K2251" s="55">
        <f t="shared" si="95"/>
        <v>270000</v>
      </c>
      <c r="L2251" s="46" t="s">
        <v>21</v>
      </c>
      <c r="M2251" s="12"/>
      <c r="N2251" s="12"/>
      <c r="T2251" s="12"/>
      <c r="U2251" s="12"/>
    </row>
    <row r="2252" customFormat="1" spans="2:21">
      <c r="B2252" s="60" t="s">
        <v>1224</v>
      </c>
      <c r="C2252" s="20" t="s">
        <v>1225</v>
      </c>
      <c r="L2252" s="12"/>
      <c r="M2252" s="12"/>
      <c r="N2252" s="12"/>
      <c r="T2252" s="12"/>
      <c r="U2252" s="12"/>
    </row>
    <row r="2253" customFormat="1" spans="8:21">
      <c r="H2253" s="22" t="s">
        <v>20</v>
      </c>
      <c r="I2253" s="22">
        <v>1</v>
      </c>
      <c r="J2253" s="22">
        <v>4600</v>
      </c>
      <c r="K2253" s="55">
        <f t="shared" si="95"/>
        <v>4600</v>
      </c>
      <c r="L2253" s="28" t="s">
        <v>21</v>
      </c>
      <c r="M2253" s="12"/>
      <c r="N2253" s="12"/>
      <c r="T2253" s="12"/>
      <c r="U2253" s="12"/>
    </row>
    <row r="2254" customFormat="1" spans="2:21">
      <c r="B2254" s="12" t="s">
        <v>1226</v>
      </c>
      <c r="C2254" s="20" t="s">
        <v>1227</v>
      </c>
      <c r="M2254" s="12"/>
      <c r="N2254" s="12"/>
      <c r="T2254" s="12"/>
      <c r="U2254" s="12"/>
    </row>
    <row r="2255" customFormat="1" spans="2:21">
      <c r="B2255" s="50"/>
      <c r="H2255" s="22" t="s">
        <v>20</v>
      </c>
      <c r="I2255" s="22">
        <v>1</v>
      </c>
      <c r="J2255" s="22">
        <v>5000</v>
      </c>
      <c r="K2255" s="55">
        <f>I2255*J2255</f>
        <v>5000</v>
      </c>
      <c r="M2255" s="12"/>
      <c r="N2255" s="12"/>
      <c r="T2255" s="12"/>
      <c r="U2255" s="12"/>
    </row>
    <row r="2256" customFormat="1" spans="8:21">
      <c r="H2256" s="12"/>
      <c r="I2256" s="12"/>
      <c r="J2256" s="12"/>
      <c r="K2256" s="30"/>
      <c r="L2256" s="61"/>
      <c r="M2256" s="12"/>
      <c r="N2256" s="12"/>
      <c r="T2256" s="12"/>
      <c r="U2256" s="12"/>
    </row>
    <row r="2257" customFormat="1" spans="2:21">
      <c r="B2257" s="12" t="s">
        <v>1220</v>
      </c>
      <c r="M2257" s="12"/>
      <c r="N2257" s="12"/>
      <c r="T2257" s="12"/>
      <c r="U2257" s="12"/>
    </row>
    <row r="2258" customFormat="1" spans="3:21">
      <c r="C2258" s="28" t="s">
        <v>1228</v>
      </c>
      <c r="E2258" s="28"/>
      <c r="F2258" s="28"/>
      <c r="G2258" s="60"/>
      <c r="H2258" s="60"/>
      <c r="I2258" s="60"/>
      <c r="J2258" s="60"/>
      <c r="K2258" s="28">
        <f>K2249+K2251+K2253+K2255</f>
        <v>299600</v>
      </c>
      <c r="L2258" s="57"/>
      <c r="M2258" s="12"/>
      <c r="N2258" s="12"/>
      <c r="T2258" s="12"/>
      <c r="U2258" s="12"/>
    </row>
    <row r="2259" customFormat="1" spans="2:21">
      <c r="B2259" s="12"/>
      <c r="C2259" s="12"/>
      <c r="D2259" s="28"/>
      <c r="E2259" s="12"/>
      <c r="F2259" s="12"/>
      <c r="K2259" s="12"/>
      <c r="L2259" s="55" t="s">
        <v>21</v>
      </c>
      <c r="M2259" s="12"/>
      <c r="N2259" s="12"/>
      <c r="T2259" s="12"/>
      <c r="U2259" s="12"/>
    </row>
    <row r="2260" customFormat="1" spans="3:21">
      <c r="C2260" s="12"/>
      <c r="D2260" s="12"/>
      <c r="E2260" s="12"/>
      <c r="F2260" s="12"/>
      <c r="K2260" s="12"/>
      <c r="M2260" s="12"/>
      <c r="N2260" s="12"/>
      <c r="T2260" s="12"/>
      <c r="U2260" s="12"/>
    </row>
    <row r="2261" customFormat="1" spans="2:21">
      <c r="B2261" s="12"/>
      <c r="D2261" s="12"/>
      <c r="L2261" s="55" t="s">
        <v>21</v>
      </c>
      <c r="M2261" s="12"/>
      <c r="N2261" s="12"/>
      <c r="T2261" s="12"/>
      <c r="U2261" s="12"/>
    </row>
    <row r="2262" customFormat="1" spans="3:21">
      <c r="C2262" s="31" t="s">
        <v>20</v>
      </c>
      <c r="E2262" s="57"/>
      <c r="F2262" s="57"/>
      <c r="G2262" s="57"/>
      <c r="H2262" s="57"/>
      <c r="I2262" s="57"/>
      <c r="J2262" s="57"/>
      <c r="K2262" s="57"/>
      <c r="M2262" s="12"/>
      <c r="N2262" s="12"/>
      <c r="T2262" s="12"/>
      <c r="U2262" s="12"/>
    </row>
    <row r="2263" customFormat="1" spans="2:21">
      <c r="B2263" s="12" t="s">
        <v>1226</v>
      </c>
      <c r="C2263" s="28" t="s">
        <v>1229</v>
      </c>
      <c r="D2263" s="57"/>
      <c r="E2263" s="28"/>
      <c r="F2263" s="28"/>
      <c r="G2263" s="60"/>
      <c r="H2263" s="60"/>
      <c r="I2263" s="60"/>
      <c r="J2263" s="60"/>
      <c r="K2263" s="28">
        <f>K97</f>
        <v>51820.8</v>
      </c>
      <c r="L2263" s="55" t="s">
        <v>21</v>
      </c>
      <c r="M2263" s="12"/>
      <c r="N2263" s="12"/>
      <c r="T2263" s="12"/>
      <c r="U2263" s="12"/>
    </row>
    <row r="2264" customFormat="1" spans="3:13">
      <c r="C2264" s="28" t="s">
        <v>1230</v>
      </c>
      <c r="D2264" s="28"/>
      <c r="E2264" s="28"/>
      <c r="F2264" s="28"/>
      <c r="G2264" s="60"/>
      <c r="H2264" s="60"/>
      <c r="I2264" s="60"/>
      <c r="J2264" s="60"/>
      <c r="K2264" s="28">
        <f>K253</f>
        <v>33808.07</v>
      </c>
      <c r="M2264" s="12"/>
    </row>
    <row r="2265" customFormat="1" spans="2:21">
      <c r="B2265" s="12"/>
      <c r="C2265" s="28" t="s">
        <v>275</v>
      </c>
      <c r="D2265" s="28"/>
      <c r="E2265" s="28"/>
      <c r="F2265" s="28"/>
      <c r="G2265" s="60"/>
      <c r="H2265" s="60"/>
      <c r="I2265" s="60"/>
      <c r="J2265" s="60"/>
      <c r="K2265" s="28">
        <f>K390</f>
        <v>339523.35</v>
      </c>
      <c r="L2265" s="55" t="s">
        <v>21</v>
      </c>
      <c r="M2265" s="12"/>
      <c r="N2265" s="12"/>
      <c r="T2265" s="12"/>
      <c r="U2265" s="12"/>
    </row>
    <row r="2266" customFormat="1" spans="3:13">
      <c r="C2266" s="28" t="s">
        <v>324</v>
      </c>
      <c r="D2266" s="28"/>
      <c r="E2266" s="28"/>
      <c r="F2266" s="28"/>
      <c r="G2266" s="60"/>
      <c r="H2266" s="60"/>
      <c r="I2266" s="60"/>
      <c r="J2266" s="60"/>
      <c r="K2266" s="28">
        <f>K447</f>
        <v>165443.6</v>
      </c>
      <c r="L2266" s="30"/>
      <c r="M2266" s="12"/>
    </row>
    <row r="2267" customFormat="1" spans="2:21">
      <c r="B2267" s="60"/>
      <c r="C2267" s="28" t="s">
        <v>1231</v>
      </c>
      <c r="D2267" s="28"/>
      <c r="E2267" s="28"/>
      <c r="F2267" s="28"/>
      <c r="G2267" s="60"/>
      <c r="H2267" s="60"/>
      <c r="I2267" s="60"/>
      <c r="J2267" s="60"/>
      <c r="K2267" s="28">
        <f>K497</f>
        <v>74496</v>
      </c>
      <c r="R2267" s="12"/>
      <c r="S2267" s="12"/>
      <c r="T2267" s="12"/>
      <c r="U2267" s="30"/>
    </row>
    <row r="2268" customFormat="1" spans="3:12">
      <c r="C2268" s="28" t="s">
        <v>1232</v>
      </c>
      <c r="D2268" s="28"/>
      <c r="E2268" s="28"/>
      <c r="F2268" s="28"/>
      <c r="G2268" s="60"/>
      <c r="H2268" s="60"/>
      <c r="I2268" s="60"/>
      <c r="J2268" s="60"/>
      <c r="K2268" s="28">
        <f>K1004</f>
        <v>137579.044</v>
      </c>
      <c r="L2268" s="28" t="s">
        <v>21</v>
      </c>
    </row>
    <row r="2269" customFormat="1" spans="3:12">
      <c r="C2269" s="28" t="s">
        <v>1233</v>
      </c>
      <c r="D2269" s="28"/>
      <c r="E2269" s="28"/>
      <c r="F2269" s="28"/>
      <c r="G2269" s="60"/>
      <c r="H2269" s="60"/>
      <c r="I2269" s="60"/>
      <c r="J2269" s="60"/>
      <c r="K2269" s="28">
        <f>K1040</f>
        <v>86450</v>
      </c>
      <c r="L2269" s="12"/>
    </row>
    <row r="2270" customFormat="1" spans="3:12">
      <c r="C2270" s="28" t="s">
        <v>1234</v>
      </c>
      <c r="D2270" s="28"/>
      <c r="E2270" s="28"/>
      <c r="F2270" s="28"/>
      <c r="G2270" s="60"/>
      <c r="H2270" s="60"/>
      <c r="I2270" s="60"/>
      <c r="J2270" s="60"/>
      <c r="K2270" s="28">
        <f>K1207</f>
        <v>66646.5</v>
      </c>
      <c r="L2270" s="12"/>
    </row>
    <row r="2271" customFormat="1" spans="2:11">
      <c r="B2271" s="57"/>
      <c r="C2271" s="28" t="s">
        <v>1235</v>
      </c>
      <c r="D2271" s="28"/>
      <c r="E2271" s="28"/>
      <c r="F2271" s="28"/>
      <c r="G2271" s="60"/>
      <c r="H2271" s="60"/>
      <c r="I2271" s="60"/>
      <c r="J2271" s="60"/>
      <c r="K2271" s="28">
        <f>K1528</f>
        <v>133775</v>
      </c>
    </row>
    <row r="2272" customFormat="1" spans="2:12">
      <c r="B2272" s="60"/>
      <c r="C2272" s="28" t="s">
        <v>1236</v>
      </c>
      <c r="D2272" s="28"/>
      <c r="E2272" s="28"/>
      <c r="F2272" s="28"/>
      <c r="G2272" s="28"/>
      <c r="H2272" s="28"/>
      <c r="I2272" s="28"/>
      <c r="J2272" s="28"/>
      <c r="K2272" s="28">
        <f>K1677</f>
        <v>327237.600122</v>
      </c>
      <c r="L2272" s="57"/>
    </row>
    <row r="2273" customFormat="1" spans="2:12">
      <c r="B2273" s="60"/>
      <c r="C2273" s="28" t="s">
        <v>1237</v>
      </c>
      <c r="D2273" s="28"/>
      <c r="E2273" s="62"/>
      <c r="F2273" s="62"/>
      <c r="G2273" s="63"/>
      <c r="H2273" s="63"/>
      <c r="I2273" s="63"/>
      <c r="J2273" s="63"/>
      <c r="K2273" s="63">
        <f>K2127</f>
        <v>195149.9999</v>
      </c>
      <c r="L2273" s="28" t="s">
        <v>21</v>
      </c>
    </row>
    <row r="2274" customFormat="1" spans="2:12">
      <c r="B2274" s="60"/>
      <c r="C2274" s="28" t="s">
        <v>1238</v>
      </c>
      <c r="D2274" s="64"/>
      <c r="E2274" s="28"/>
      <c r="F2274" s="28"/>
      <c r="G2274" s="28"/>
      <c r="H2274" s="28"/>
      <c r="I2274" s="28"/>
      <c r="J2274" s="28"/>
      <c r="K2274" s="28">
        <f>K2137</f>
        <v>78000</v>
      </c>
      <c r="L2274" s="28" t="s">
        <v>21</v>
      </c>
    </row>
    <row r="2275" customFormat="1" spans="2:12">
      <c r="B2275" s="60"/>
      <c r="C2275" s="28" t="s">
        <v>1239</v>
      </c>
      <c r="D2275" s="28"/>
      <c r="E2275" s="28"/>
      <c r="F2275" s="28"/>
      <c r="G2275" s="60"/>
      <c r="H2275" s="60"/>
      <c r="I2275" s="60"/>
      <c r="J2275" s="60"/>
      <c r="K2275" s="28">
        <f>K2173</f>
        <v>32500</v>
      </c>
      <c r="L2275" s="28" t="s">
        <v>21</v>
      </c>
    </row>
    <row r="2276" customFormat="1" spans="2:12">
      <c r="B2276" s="60"/>
      <c r="C2276" s="28" t="s">
        <v>1240</v>
      </c>
      <c r="D2276" s="28"/>
      <c r="E2276" s="28"/>
      <c r="F2276" s="28"/>
      <c r="G2276" s="60"/>
      <c r="H2276" s="60"/>
      <c r="I2276" s="60"/>
      <c r="J2276" s="60"/>
      <c r="K2276" s="28">
        <f>K2243</f>
        <v>145652.69895</v>
      </c>
      <c r="L2276" s="28" t="s">
        <v>21</v>
      </c>
    </row>
    <row r="2277" customFormat="1" spans="2:12">
      <c r="B2277" s="60"/>
      <c r="C2277" s="28" t="s">
        <v>1241</v>
      </c>
      <c r="D2277" s="28"/>
      <c r="E2277" s="28"/>
      <c r="F2277" s="28"/>
      <c r="G2277" s="60"/>
      <c r="H2277" s="60"/>
      <c r="I2277" s="60"/>
      <c r="J2277" s="60"/>
      <c r="K2277" s="28">
        <f>K2258</f>
        <v>299600</v>
      </c>
      <c r="L2277" s="28" t="s">
        <v>21</v>
      </c>
    </row>
    <row r="2278" customFormat="1" spans="2:12">
      <c r="B2278" s="60"/>
      <c r="D2278" s="28"/>
      <c r="L2278" s="28" t="s">
        <v>21</v>
      </c>
    </row>
    <row r="2279" customFormat="1" ht="14.25" spans="2:12">
      <c r="B2279" s="60"/>
      <c r="L2279" s="28" t="s">
        <v>21</v>
      </c>
    </row>
    <row r="2280" customFormat="1" ht="14.25" spans="2:12">
      <c r="B2280" s="60" t="s">
        <v>1218</v>
      </c>
      <c r="C2280" s="65" t="s">
        <v>1242</v>
      </c>
      <c r="E2280" s="65"/>
      <c r="F2280" s="65"/>
      <c r="G2280" s="65"/>
      <c r="H2280" s="65"/>
      <c r="I2280" s="65"/>
      <c r="J2280" s="65"/>
      <c r="K2280" s="72">
        <f>K2263+K2264+K2265+K2266+K2267+K2268+K2269+K2270+K2271+K2272+K2273+K2274+K2275+K2276+K2277</f>
        <v>2167682.662972</v>
      </c>
      <c r="L2280" s="28" t="s">
        <v>21</v>
      </c>
    </row>
    <row r="2281" customFormat="1" spans="2:12">
      <c r="B2281" s="60" t="s">
        <v>1243</v>
      </c>
      <c r="C2281" s="12" t="s">
        <v>1244</v>
      </c>
      <c r="D2281" s="65"/>
      <c r="E2281" s="12"/>
      <c r="F2281" s="12"/>
      <c r="G2281" s="12"/>
      <c r="H2281" s="12"/>
      <c r="I2281" s="12"/>
      <c r="J2281" s="12"/>
      <c r="K2281" s="55">
        <f>0.13*K2280</f>
        <v>281798.74618636</v>
      </c>
      <c r="L2281" s="28" t="s">
        <v>21</v>
      </c>
    </row>
    <row r="2282" customFormat="1" ht="14.25" spans="2:12">
      <c r="B2282" s="60" t="s">
        <v>1245</v>
      </c>
      <c r="C2282" s="66" t="s">
        <v>1246</v>
      </c>
      <c r="D2282" s="12"/>
      <c r="E2282" s="66"/>
      <c r="F2282" s="66"/>
      <c r="G2282" s="66"/>
      <c r="H2282" s="66"/>
      <c r="I2282" s="66"/>
      <c r="J2282" s="66"/>
      <c r="K2282" s="73">
        <f>0.06*K2280</f>
        <v>130060.95977832</v>
      </c>
      <c r="L2282" s="28" t="s">
        <v>21</v>
      </c>
    </row>
    <row r="2283" customFormat="1" ht="14.25" spans="2:12">
      <c r="B2283" s="60"/>
      <c r="C2283" s="12"/>
      <c r="D2283" s="66"/>
      <c r="E2283" s="12"/>
      <c r="F2283" s="12"/>
      <c r="G2283" s="12"/>
      <c r="H2283" s="12"/>
      <c r="I2283" s="12"/>
      <c r="J2283" s="12"/>
      <c r="K2283" s="12"/>
      <c r="L2283" s="28" t="s">
        <v>21</v>
      </c>
    </row>
    <row r="2284" customFormat="1" ht="14.25" spans="2:12">
      <c r="B2284" s="60" t="s">
        <v>1247</v>
      </c>
      <c r="C2284" s="65" t="s">
        <v>1248</v>
      </c>
      <c r="D2284" s="12"/>
      <c r="E2284" s="65"/>
      <c r="F2284" s="65"/>
      <c r="G2284" s="65"/>
      <c r="H2284" s="65"/>
      <c r="I2284" s="65"/>
      <c r="J2284" s="65"/>
      <c r="K2284" s="72">
        <f>K2280+K2281+K2282</f>
        <v>2579542.36893668</v>
      </c>
      <c r="L2284" s="28" t="s">
        <v>21</v>
      </c>
    </row>
    <row r="2285" customFormat="1" ht="14.25" spans="2:12">
      <c r="B2285" s="60" t="s">
        <v>1249</v>
      </c>
      <c r="C2285" s="12" t="s">
        <v>1250</v>
      </c>
      <c r="D2285" s="65"/>
      <c r="E2285" s="12"/>
      <c r="F2285" s="12"/>
      <c r="G2285" s="12"/>
      <c r="H2285" s="12"/>
      <c r="I2285" s="12"/>
      <c r="J2285" s="12"/>
      <c r="K2285" s="46">
        <f>0.13*K2284</f>
        <v>335340.507961768</v>
      </c>
      <c r="L2285" s="28" t="s">
        <v>21</v>
      </c>
    </row>
    <row r="2286" customFormat="1" ht="14.25" spans="2:12">
      <c r="B2286" s="60" t="s">
        <v>1251</v>
      </c>
      <c r="C2286" s="66" t="s">
        <v>1252</v>
      </c>
      <c r="D2286" s="12"/>
      <c r="E2286" s="66"/>
      <c r="F2286" s="66"/>
      <c r="G2286" s="66"/>
      <c r="H2286" s="66"/>
      <c r="I2286" s="66"/>
      <c r="J2286" s="66"/>
      <c r="K2286" s="74">
        <f>K2284+K2285</f>
        <v>2914882.87689845</v>
      </c>
      <c r="L2286" s="28" t="s">
        <v>21</v>
      </c>
    </row>
    <row r="2287" customFormat="1" ht="14.25" spans="4:12">
      <c r="D2287" s="66"/>
      <c r="L2287" s="28" t="s">
        <v>21</v>
      </c>
    </row>
    <row r="2288" customFormat="1" ht="14.25"/>
    <row r="2289" customFormat="1" ht="14.25" spans="2:9">
      <c r="B2289" s="67"/>
      <c r="C2289" s="68"/>
      <c r="E2289" s="68"/>
      <c r="F2289" s="68"/>
      <c r="G2289" s="68"/>
      <c r="H2289" s="68"/>
      <c r="I2289" s="68"/>
    </row>
    <row r="2290" customFormat="1" spans="2:12">
      <c r="B2290" s="69"/>
      <c r="C2290" s="68" t="s">
        <v>1253</v>
      </c>
      <c r="D2290" s="68"/>
      <c r="E2290" s="68"/>
      <c r="F2290" s="68" t="s">
        <v>1253</v>
      </c>
      <c r="G2290" s="68"/>
      <c r="H2290" s="68"/>
      <c r="I2290" s="68"/>
      <c r="L2290" s="75" t="s">
        <v>21</v>
      </c>
    </row>
    <row r="2291" customFormat="1" ht="14.25" spans="2:12">
      <c r="B2291" s="70"/>
      <c r="C2291" s="68" t="s">
        <v>1254</v>
      </c>
      <c r="D2291" s="68"/>
      <c r="E2291" s="68"/>
      <c r="F2291" s="68" t="s">
        <v>1255</v>
      </c>
      <c r="G2291" s="68"/>
      <c r="H2291" s="68"/>
      <c r="I2291" s="68"/>
      <c r="L2291" s="76" t="s">
        <v>21</v>
      </c>
    </row>
    <row r="2292" customFormat="1" ht="14.25" spans="2:12">
      <c r="B2292" s="12"/>
      <c r="C2292" s="68" t="s">
        <v>1256</v>
      </c>
      <c r="D2292" s="68"/>
      <c r="E2292" s="68"/>
      <c r="F2292" s="68"/>
      <c r="G2292" s="68"/>
      <c r="H2292" s="68"/>
      <c r="I2292" s="68"/>
      <c r="L2292" s="77" t="s">
        <v>21</v>
      </c>
    </row>
    <row r="2293" customFormat="1" ht="14.25" spans="2:12">
      <c r="B2293" s="67"/>
      <c r="C2293" s="68" t="s">
        <v>1257</v>
      </c>
      <c r="D2293" s="68"/>
      <c r="E2293" s="68"/>
      <c r="F2293" s="68"/>
      <c r="G2293" s="68"/>
      <c r="H2293" s="68"/>
      <c r="I2293" s="68"/>
      <c r="L2293" s="12"/>
    </row>
    <row r="2294" customFormat="1" spans="2:12">
      <c r="B2294" s="69"/>
      <c r="D2294" s="68"/>
      <c r="L2294" s="75" t="s">
        <v>21</v>
      </c>
    </row>
    <row r="2295" customFormat="1" ht="14.25" spans="2:12">
      <c r="B2295" s="70"/>
      <c r="L2295" s="78" t="s">
        <v>21</v>
      </c>
    </row>
    <row r="2296" customFormat="1" ht="14.25" spans="12:12">
      <c r="L2296" s="79" t="s">
        <v>21</v>
      </c>
    </row>
    <row r="2297" customFormat="1"/>
    <row r="2298" customFormat="1"/>
    <row r="2299" customFormat="1" spans="3:3">
      <c r="C2299" t="s">
        <v>1258</v>
      </c>
    </row>
    <row r="2300" customFormat="1"/>
    <row r="2301" customFormat="1" spans="3:3">
      <c r="C2301" t="s">
        <v>1259</v>
      </c>
    </row>
    <row r="2302" customFormat="1"/>
    <row r="2303" customFormat="1" spans="3:11">
      <c r="C2303" s="71" t="s">
        <v>1260</v>
      </c>
      <c r="E2303" s="71"/>
      <c r="F2303" s="71"/>
      <c r="G2303" s="71"/>
      <c r="H2303" s="71"/>
      <c r="I2303" s="71"/>
      <c r="J2303" s="71"/>
      <c r="K2303" s="71"/>
    </row>
    <row r="2304" customFormat="1" spans="3:11">
      <c r="C2304" s="71"/>
      <c r="D2304" s="71"/>
      <c r="E2304" s="71"/>
      <c r="F2304" s="71"/>
      <c r="G2304" s="71"/>
      <c r="H2304" s="71"/>
      <c r="I2304" s="71"/>
      <c r="J2304" s="71"/>
      <c r="K2304" s="71"/>
    </row>
    <row r="2305" customFormat="1" spans="3:11">
      <c r="C2305" s="68"/>
      <c r="D2305" s="71"/>
      <c r="E2305" s="68"/>
      <c r="F2305" s="68"/>
      <c r="G2305" s="68"/>
      <c r="H2305" s="68"/>
      <c r="I2305" s="68"/>
      <c r="J2305" s="68"/>
      <c r="K2305" s="68"/>
    </row>
    <row r="2306" customFormat="1" spans="3:11">
      <c r="C2306" s="68" t="s">
        <v>1261</v>
      </c>
      <c r="D2306" s="68"/>
      <c r="E2306" s="68"/>
      <c r="F2306" s="68"/>
      <c r="G2306" s="68"/>
      <c r="H2306" s="68"/>
      <c r="I2306" s="68"/>
      <c r="J2306" s="68"/>
      <c r="K2306" s="68"/>
    </row>
    <row r="2307" customFormat="1" spans="3:11">
      <c r="C2307" s="71" t="s">
        <v>1262</v>
      </c>
      <c r="D2307" s="71"/>
      <c r="E2307" s="71"/>
      <c r="F2307" s="71"/>
      <c r="G2307" s="71"/>
      <c r="H2307" s="71"/>
      <c r="I2307" s="71"/>
      <c r="J2307" s="71"/>
      <c r="K2307" s="71"/>
    </row>
    <row r="2308" customFormat="1" spans="3:11">
      <c r="C2308" s="71"/>
      <c r="D2308" s="71"/>
      <c r="E2308" s="71"/>
      <c r="F2308" s="71"/>
      <c r="G2308" s="71"/>
      <c r="H2308" s="71"/>
      <c r="I2308" s="71"/>
      <c r="J2308" s="71"/>
      <c r="K2308" s="71"/>
    </row>
    <row r="2309" customFormat="1" spans="3:11">
      <c r="C2309" s="71"/>
      <c r="D2309" s="71"/>
      <c r="E2309" s="71"/>
      <c r="F2309" s="71"/>
      <c r="G2309" s="71"/>
      <c r="H2309" s="71"/>
      <c r="I2309" s="71"/>
      <c r="J2309" s="71"/>
      <c r="K2309" s="71"/>
    </row>
    <row r="2310" customFormat="1" spans="3:11">
      <c r="C2310" s="68"/>
      <c r="D2310" s="71"/>
      <c r="E2310" s="68"/>
      <c r="F2310" s="68"/>
      <c r="G2310" s="68"/>
      <c r="H2310" s="68"/>
      <c r="I2310" s="68"/>
      <c r="J2310" s="68"/>
      <c r="K2310" s="68"/>
    </row>
    <row r="2311" customFormat="1" ht="24" spans="3:11">
      <c r="C2311" s="80" t="s">
        <v>1263</v>
      </c>
      <c r="D2311" s="68"/>
      <c r="E2311" s="71"/>
      <c r="F2311" s="71"/>
      <c r="G2311" s="71"/>
      <c r="H2311" s="68"/>
      <c r="I2311" s="68"/>
      <c r="J2311" s="68"/>
      <c r="K2311" s="68"/>
    </row>
    <row r="2312" customFormat="1" spans="3:11">
      <c r="C2312" s="68"/>
      <c r="D2312" s="71"/>
      <c r="E2312" s="68"/>
      <c r="F2312" s="68"/>
      <c r="G2312" s="68"/>
      <c r="H2312" s="68"/>
      <c r="I2312" s="68"/>
      <c r="J2312" s="68"/>
      <c r="K2312" s="68"/>
    </row>
    <row r="2313" customFormat="1" spans="3:12">
      <c r="C2313" s="71" t="s">
        <v>1264</v>
      </c>
      <c r="D2313" s="68"/>
      <c r="E2313" s="71"/>
      <c r="F2313" s="71"/>
      <c r="G2313" s="71"/>
      <c r="H2313" s="71"/>
      <c r="I2313" s="71"/>
      <c r="J2313" s="71"/>
      <c r="K2313" s="71"/>
      <c r="L2313" s="68"/>
    </row>
    <row r="2314" customFormat="1" spans="4:12">
      <c r="D2314" s="71"/>
      <c r="L2314" s="68"/>
    </row>
    <row r="2315" customFormat="1" ht="24" spans="3:12">
      <c r="C2315" s="81" t="s">
        <v>1265</v>
      </c>
      <c r="L2315" s="68"/>
    </row>
    <row r="2316" customFormat="1" spans="3:12">
      <c r="C2316" t="s">
        <v>1266</v>
      </c>
      <c r="L2316" s="68"/>
    </row>
    <row r="2317" customFormat="1" spans="3:12">
      <c r="C2317" t="s">
        <v>1267</v>
      </c>
      <c r="L2317" s="71"/>
    </row>
    <row r="2318" customFormat="1" spans="12:12">
      <c r="L2318" s="71"/>
    </row>
    <row r="2319" customFormat="1" spans="12:12">
      <c r="L2319" s="71"/>
    </row>
    <row r="2320" customFormat="1" spans="12:12">
      <c r="L2320" s="68"/>
    </row>
    <row r="2321" customFormat="1" spans="12:12">
      <c r="L2321" s="68"/>
    </row>
    <row r="2322" customFormat="1" spans="3:12">
      <c r="C2322" t="s">
        <v>1253</v>
      </c>
      <c r="L2322" s="68"/>
    </row>
    <row r="2323" customFormat="1" spans="3:12">
      <c r="C2323" t="s">
        <v>1268</v>
      </c>
      <c r="L2323" s="71"/>
    </row>
    <row r="2324" customFormat="1" spans="3:3">
      <c r="C2324" t="s">
        <v>1256</v>
      </c>
    </row>
    <row r="2325" customFormat="1" spans="3:3">
      <c r="C2325" t="s">
        <v>1257</v>
      </c>
    </row>
  </sheetData>
  <pageMargins left="0.236220472440945" right="0.236220472440945" top="0.236220472440945" bottom="0.236220472440945" header="0.31496062992126" footer="0.31496062992126"/>
  <pageSetup paperSize="9" orientation="portrait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46"/>
  <sheetViews>
    <sheetView zoomScale="160" zoomScaleNormal="160" topLeftCell="A27" workbookViewId="0">
      <selection activeCell="A54" sqref="A54"/>
    </sheetView>
  </sheetViews>
  <sheetFormatPr defaultColWidth="10.6666666666667" defaultRowHeight="13.5"/>
  <cols>
    <col min="1" max="16384" width="10.6666666666667" style="1"/>
  </cols>
  <sheetData>
    <row r="3" s="1" customFormat="1" spans="1:9">
      <c r="A3" s="2" t="s">
        <v>1269</v>
      </c>
      <c r="B3" s="3">
        <v>1</v>
      </c>
      <c r="C3" s="4"/>
      <c r="D3" s="4"/>
      <c r="E3" s="4"/>
      <c r="F3" s="4"/>
      <c r="G3" s="4"/>
      <c r="H3" s="3">
        <v>10000</v>
      </c>
      <c r="I3" s="9">
        <f t="shared" ref="I3:I7" si="0">B3*H3</f>
        <v>10000</v>
      </c>
    </row>
    <row r="4" s="1" customFormat="1" spans="1:9">
      <c r="A4" s="5" t="s">
        <v>1270</v>
      </c>
      <c r="B4" s="6"/>
      <c r="C4" s="7"/>
      <c r="D4" s="7"/>
      <c r="E4" s="7"/>
      <c r="F4" s="7"/>
      <c r="G4" s="7"/>
      <c r="H4" s="6"/>
      <c r="I4" s="10"/>
    </row>
    <row r="5" s="1" customFormat="1" spans="1:9">
      <c r="A5" s="2" t="s">
        <v>1271</v>
      </c>
      <c r="B5" s="3">
        <v>1</v>
      </c>
      <c r="C5" s="4"/>
      <c r="D5" s="4"/>
      <c r="E5" s="4"/>
      <c r="F5" s="4"/>
      <c r="G5" s="4"/>
      <c r="H5" s="3">
        <v>5000</v>
      </c>
      <c r="I5" s="9">
        <f t="shared" si="0"/>
        <v>5000</v>
      </c>
    </row>
    <row r="6" s="1" customFormat="1" spans="1:9">
      <c r="A6" s="5" t="s">
        <v>1272</v>
      </c>
      <c r="B6" s="6"/>
      <c r="C6" s="7"/>
      <c r="D6" s="7"/>
      <c r="E6" s="7"/>
      <c r="F6" s="7"/>
      <c r="G6" s="7"/>
      <c r="H6" s="6"/>
      <c r="I6" s="10"/>
    </row>
    <row r="7" s="1" customFormat="1" spans="1:9">
      <c r="A7" s="2" t="s">
        <v>1273</v>
      </c>
      <c r="B7" s="3">
        <v>1</v>
      </c>
      <c r="C7" s="4"/>
      <c r="D7" s="4"/>
      <c r="E7" s="4"/>
      <c r="F7" s="4"/>
      <c r="G7" s="4"/>
      <c r="H7" s="3">
        <v>7000</v>
      </c>
      <c r="I7" s="9">
        <f t="shared" si="0"/>
        <v>7000</v>
      </c>
    </row>
    <row r="8" s="1" customFormat="1" spans="1:9">
      <c r="A8" s="5" t="s">
        <v>1274</v>
      </c>
      <c r="B8" s="6"/>
      <c r="C8" s="7"/>
      <c r="D8" s="7"/>
      <c r="E8" s="7"/>
      <c r="F8" s="7"/>
      <c r="G8" s="7"/>
      <c r="H8" s="6"/>
      <c r="I8" s="10"/>
    </row>
    <row r="9" s="1" customFormat="1" spans="1:9">
      <c r="A9" s="2" t="s">
        <v>1275</v>
      </c>
      <c r="B9" s="3">
        <v>1</v>
      </c>
      <c r="C9" s="4"/>
      <c r="D9" s="4"/>
      <c r="E9" s="4"/>
      <c r="F9" s="4"/>
      <c r="G9" s="4"/>
      <c r="H9" s="3">
        <v>8000</v>
      </c>
      <c r="I9" s="9">
        <f t="shared" ref="I9:I13" si="1">B9*H9</f>
        <v>8000</v>
      </c>
    </row>
    <row r="10" s="1" customFormat="1" spans="1:9">
      <c r="A10" s="5" t="s">
        <v>1276</v>
      </c>
      <c r="B10" s="6"/>
      <c r="C10" s="7"/>
      <c r="D10" s="7"/>
      <c r="E10" s="7"/>
      <c r="F10" s="7"/>
      <c r="G10" s="7"/>
      <c r="H10" s="6"/>
      <c r="I10" s="10"/>
    </row>
    <row r="11" s="1" customFormat="1" spans="1:9">
      <c r="A11" s="2" t="s">
        <v>1277</v>
      </c>
      <c r="B11" s="3">
        <v>1</v>
      </c>
      <c r="C11" s="4"/>
      <c r="D11" s="4"/>
      <c r="E11" s="4"/>
      <c r="F11" s="4"/>
      <c r="G11" s="4"/>
      <c r="H11" s="3">
        <v>15000</v>
      </c>
      <c r="I11" s="9">
        <f t="shared" si="1"/>
        <v>15000</v>
      </c>
    </row>
    <row r="12" s="1" customFormat="1" spans="1:9">
      <c r="A12" s="5" t="s">
        <v>1278</v>
      </c>
      <c r="B12" s="6"/>
      <c r="C12" s="7"/>
      <c r="D12" s="7"/>
      <c r="E12" s="7"/>
      <c r="F12" s="7"/>
      <c r="G12" s="7"/>
      <c r="H12" s="6"/>
      <c r="I12" s="10"/>
    </row>
    <row r="13" s="1" customFormat="1" spans="1:9">
      <c r="A13" s="2" t="s">
        <v>1279</v>
      </c>
      <c r="B13" s="3">
        <v>1</v>
      </c>
      <c r="C13" s="4"/>
      <c r="D13" s="4"/>
      <c r="E13" s="4"/>
      <c r="F13" s="4"/>
      <c r="G13" s="4"/>
      <c r="H13" s="3">
        <v>5000</v>
      </c>
      <c r="I13" s="9">
        <f t="shared" si="1"/>
        <v>5000</v>
      </c>
    </row>
    <row r="14" s="1" customFormat="1" spans="1:9">
      <c r="A14" s="5" t="s">
        <v>1280</v>
      </c>
      <c r="B14" s="6"/>
      <c r="C14" s="7"/>
      <c r="D14" s="7"/>
      <c r="E14" s="7"/>
      <c r="F14" s="7"/>
      <c r="G14" s="7"/>
      <c r="H14" s="6"/>
      <c r="I14" s="10"/>
    </row>
    <row r="15" s="1" customFormat="1" spans="1:9">
      <c r="A15" s="2" t="s">
        <v>1281</v>
      </c>
      <c r="B15" s="3">
        <v>8</v>
      </c>
      <c r="C15" s="4"/>
      <c r="D15" s="4"/>
      <c r="E15" s="4"/>
      <c r="F15" s="4"/>
      <c r="G15" s="4"/>
      <c r="H15" s="3">
        <v>800</v>
      </c>
      <c r="I15" s="9">
        <f t="shared" ref="I15:I19" si="2">B15*H15</f>
        <v>6400</v>
      </c>
    </row>
    <row r="16" s="1" customFormat="1" spans="1:9">
      <c r="A16" s="5" t="s">
        <v>1282</v>
      </c>
      <c r="B16" s="6"/>
      <c r="C16" s="7"/>
      <c r="D16" s="7"/>
      <c r="E16" s="7"/>
      <c r="F16" s="7"/>
      <c r="G16" s="7"/>
      <c r="H16" s="6"/>
      <c r="I16" s="10"/>
    </row>
    <row r="17" s="1" customFormat="1" spans="1:9">
      <c r="A17" s="2" t="s">
        <v>1283</v>
      </c>
      <c r="B17" s="3">
        <v>1</v>
      </c>
      <c r="C17" s="4"/>
      <c r="D17" s="4"/>
      <c r="E17" s="4"/>
      <c r="F17" s="4"/>
      <c r="G17" s="4"/>
      <c r="H17" s="3">
        <v>8000</v>
      </c>
      <c r="I17" s="9">
        <f t="shared" si="2"/>
        <v>8000</v>
      </c>
    </row>
    <row r="18" s="1" customFormat="1" spans="1:9">
      <c r="A18" s="5" t="s">
        <v>1284</v>
      </c>
      <c r="B18" s="6"/>
      <c r="C18" s="7"/>
      <c r="D18" s="7"/>
      <c r="E18" s="7"/>
      <c r="F18" s="7"/>
      <c r="G18" s="7"/>
      <c r="H18" s="6"/>
      <c r="I18" s="10"/>
    </row>
    <row r="19" s="1" customFormat="1" spans="1:9">
      <c r="A19" s="2" t="s">
        <v>691</v>
      </c>
      <c r="B19" s="3">
        <v>1</v>
      </c>
      <c r="C19" s="4"/>
      <c r="D19" s="4"/>
      <c r="E19" s="4"/>
      <c r="F19" s="4"/>
      <c r="G19" s="4"/>
      <c r="H19" s="3">
        <v>1800</v>
      </c>
      <c r="I19" s="9">
        <f t="shared" si="2"/>
        <v>1800</v>
      </c>
    </row>
    <row r="20" s="1" customFormat="1" spans="1:9">
      <c r="A20" s="5"/>
      <c r="B20" s="6"/>
      <c r="C20" s="7"/>
      <c r="D20" s="7"/>
      <c r="E20" s="7"/>
      <c r="F20" s="7"/>
      <c r="G20" s="7"/>
      <c r="H20" s="6"/>
      <c r="I20" s="10"/>
    </row>
    <row r="21" s="1" customFormat="1" spans="1:9">
      <c r="A21" s="2" t="s">
        <v>1285</v>
      </c>
      <c r="B21" s="3">
        <v>1</v>
      </c>
      <c r="C21" s="4"/>
      <c r="D21" s="4"/>
      <c r="E21" s="4"/>
      <c r="F21" s="4"/>
      <c r="G21" s="4"/>
      <c r="H21" s="3">
        <v>4500</v>
      </c>
      <c r="I21" s="9">
        <f t="shared" ref="I21:I25" si="3">B21*H21</f>
        <v>4500</v>
      </c>
    </row>
    <row r="22" s="1" customFormat="1" spans="1:9">
      <c r="A22" s="8" t="s">
        <v>1286</v>
      </c>
      <c r="B22" s="6"/>
      <c r="C22" s="7"/>
      <c r="D22" s="7"/>
      <c r="E22" s="7"/>
      <c r="F22" s="7"/>
      <c r="G22" s="7"/>
      <c r="H22" s="6"/>
      <c r="I22" s="10"/>
    </row>
    <row r="23" s="1" customFormat="1" spans="1:9">
      <c r="A23" s="2" t="s">
        <v>1287</v>
      </c>
      <c r="B23" s="3">
        <v>0</v>
      </c>
      <c r="C23" s="4"/>
      <c r="D23" s="4"/>
      <c r="E23" s="4"/>
      <c r="F23" s="4"/>
      <c r="G23" s="4"/>
      <c r="H23" s="3">
        <v>0</v>
      </c>
      <c r="I23" s="9">
        <f t="shared" si="3"/>
        <v>0</v>
      </c>
    </row>
    <row r="24" s="1" customFormat="1" spans="1:9">
      <c r="A24" s="5"/>
      <c r="B24" s="6"/>
      <c r="C24" s="7"/>
      <c r="D24" s="7"/>
      <c r="E24" s="7"/>
      <c r="F24" s="7"/>
      <c r="G24" s="7"/>
      <c r="H24" s="6"/>
      <c r="I24" s="10"/>
    </row>
    <row r="25" s="1" customFormat="1" spans="1:9">
      <c r="A25" s="2" t="s">
        <v>647</v>
      </c>
      <c r="B25" s="3">
        <v>2</v>
      </c>
      <c r="C25" s="4"/>
      <c r="D25" s="4"/>
      <c r="E25" s="4"/>
      <c r="F25" s="4"/>
      <c r="G25" s="4"/>
      <c r="H25" s="3">
        <v>3000</v>
      </c>
      <c r="I25" s="9">
        <f t="shared" si="3"/>
        <v>6000</v>
      </c>
    </row>
    <row r="26" s="1" customFormat="1" spans="1:9">
      <c r="A26" s="5" t="s">
        <v>1288</v>
      </c>
      <c r="B26" s="6"/>
      <c r="C26" s="7"/>
      <c r="D26" s="7"/>
      <c r="E26" s="7"/>
      <c r="F26" s="7"/>
      <c r="G26" s="7"/>
      <c r="H26" s="6"/>
      <c r="I26" s="10"/>
    </row>
    <row r="27" s="1" customFormat="1" spans="1:9">
      <c r="A27" s="2" t="s">
        <v>648</v>
      </c>
      <c r="B27" s="3">
        <v>1</v>
      </c>
      <c r="C27" s="4"/>
      <c r="D27" s="4"/>
      <c r="E27" s="4"/>
      <c r="F27" s="4"/>
      <c r="G27" s="4"/>
      <c r="H27" s="3">
        <v>36000</v>
      </c>
      <c r="I27" s="9">
        <f t="shared" ref="I27:I31" si="4">B27*H27</f>
        <v>36000</v>
      </c>
    </row>
    <row r="28" s="1" customFormat="1" spans="1:9">
      <c r="A28" s="5" t="s">
        <v>1289</v>
      </c>
      <c r="B28" s="6"/>
      <c r="C28" s="7"/>
      <c r="D28" s="7"/>
      <c r="E28" s="7"/>
      <c r="F28" s="7"/>
      <c r="G28" s="7"/>
      <c r="H28" s="6"/>
      <c r="I28" s="10"/>
    </row>
    <row r="29" s="1" customFormat="1" spans="1:9">
      <c r="A29" s="2" t="s">
        <v>692</v>
      </c>
      <c r="B29" s="3">
        <v>1</v>
      </c>
      <c r="C29" s="4"/>
      <c r="D29" s="4"/>
      <c r="E29" s="4"/>
      <c r="F29" s="4"/>
      <c r="G29" s="4"/>
      <c r="H29" s="3">
        <v>2500</v>
      </c>
      <c r="I29" s="9">
        <f t="shared" si="4"/>
        <v>2500</v>
      </c>
    </row>
    <row r="30" s="1" customFormat="1" spans="1:9">
      <c r="A30" s="5" t="s">
        <v>1290</v>
      </c>
      <c r="B30" s="6"/>
      <c r="C30" s="7"/>
      <c r="D30" s="7"/>
      <c r="E30" s="7"/>
      <c r="F30" s="7"/>
      <c r="G30" s="7"/>
      <c r="H30" s="6"/>
      <c r="I30" s="10"/>
    </row>
    <row r="31" s="1" customFormat="1" spans="1:9">
      <c r="A31" s="2" t="s">
        <v>650</v>
      </c>
      <c r="B31" s="3">
        <v>2</v>
      </c>
      <c r="C31" s="4"/>
      <c r="D31" s="4"/>
      <c r="E31" s="4"/>
      <c r="F31" s="4"/>
      <c r="G31" s="4"/>
      <c r="H31" s="3">
        <v>5000</v>
      </c>
      <c r="I31" s="9">
        <f t="shared" si="4"/>
        <v>10000</v>
      </c>
    </row>
    <row r="32" s="1" customFormat="1" spans="1:9">
      <c r="A32" s="5" t="s">
        <v>1291</v>
      </c>
      <c r="B32" s="6"/>
      <c r="C32" s="7"/>
      <c r="D32" s="7"/>
      <c r="E32" s="7"/>
      <c r="F32" s="7"/>
      <c r="G32" s="7"/>
      <c r="H32" s="6"/>
      <c r="I32" s="10"/>
    </row>
    <row r="33" s="1" customFormat="1" spans="1:9">
      <c r="A33" s="2" t="s">
        <v>651</v>
      </c>
      <c r="B33" s="3">
        <v>1</v>
      </c>
      <c r="C33" s="4"/>
      <c r="D33" s="4"/>
      <c r="E33" s="4"/>
      <c r="F33" s="4"/>
      <c r="G33" s="4"/>
      <c r="H33" s="3">
        <v>1500</v>
      </c>
      <c r="I33" s="9">
        <f t="shared" ref="I33:I37" si="5">B33*H33</f>
        <v>1500</v>
      </c>
    </row>
    <row r="34" s="1" customFormat="1" spans="1:9">
      <c r="A34" s="5" t="s">
        <v>1292</v>
      </c>
      <c r="B34" s="6"/>
      <c r="C34" s="7"/>
      <c r="D34" s="7"/>
      <c r="E34" s="7"/>
      <c r="F34" s="7"/>
      <c r="G34" s="7"/>
      <c r="H34" s="6"/>
      <c r="I34" s="10"/>
    </row>
    <row r="35" s="1" customFormat="1" spans="1:9">
      <c r="A35" s="2" t="s">
        <v>1293</v>
      </c>
      <c r="B35" s="3">
        <v>1</v>
      </c>
      <c r="C35" s="4"/>
      <c r="D35" s="4"/>
      <c r="E35" s="4"/>
      <c r="F35" s="4"/>
      <c r="G35" s="4"/>
      <c r="H35" s="3">
        <v>5000</v>
      </c>
      <c r="I35" s="9">
        <f t="shared" si="5"/>
        <v>5000</v>
      </c>
    </row>
    <row r="36" s="1" customFormat="1" spans="1:9">
      <c r="A36" s="5" t="s">
        <v>1294</v>
      </c>
      <c r="B36" s="6"/>
      <c r="C36" s="7"/>
      <c r="D36" s="7"/>
      <c r="E36" s="7"/>
      <c r="F36" s="7"/>
      <c r="G36" s="7"/>
      <c r="H36" s="6"/>
      <c r="I36" s="10"/>
    </row>
    <row r="37" s="1" customFormat="1" spans="1:9">
      <c r="A37" s="2" t="s">
        <v>653</v>
      </c>
      <c r="B37" s="3">
        <v>1</v>
      </c>
      <c r="C37" s="4"/>
      <c r="D37" s="4"/>
      <c r="E37" s="4"/>
      <c r="F37" s="4"/>
      <c r="G37" s="4"/>
      <c r="H37" s="3">
        <v>5000</v>
      </c>
      <c r="I37" s="9">
        <f t="shared" si="5"/>
        <v>5000</v>
      </c>
    </row>
    <row r="38" s="1" customFormat="1" spans="1:9">
      <c r="A38" s="5" t="s">
        <v>1294</v>
      </c>
      <c r="B38" s="6"/>
      <c r="C38" s="7"/>
      <c r="D38" s="7"/>
      <c r="E38" s="7"/>
      <c r="F38" s="7"/>
      <c r="G38" s="7"/>
      <c r="H38" s="6"/>
      <c r="I38" s="10"/>
    </row>
    <row r="39" s="1" customFormat="1" spans="1:9">
      <c r="A39" s="2" t="s">
        <v>1295</v>
      </c>
      <c r="B39" s="3">
        <v>2</v>
      </c>
      <c r="C39" s="4"/>
      <c r="D39" s="4"/>
      <c r="E39" s="4"/>
      <c r="F39" s="4"/>
      <c r="G39" s="4"/>
      <c r="H39" s="3">
        <v>5000</v>
      </c>
      <c r="I39" s="9">
        <f t="shared" ref="I39:I43" si="6">B39*H39</f>
        <v>10000</v>
      </c>
    </row>
    <row r="40" s="1" customFormat="1" spans="1:9">
      <c r="A40" s="5" t="s">
        <v>1296</v>
      </c>
      <c r="B40" s="6"/>
      <c r="C40" s="7"/>
      <c r="D40" s="7"/>
      <c r="E40" s="7"/>
      <c r="F40" s="7"/>
      <c r="G40" s="7"/>
      <c r="H40" s="6"/>
      <c r="I40" s="10"/>
    </row>
    <row r="41" s="1" customFormat="1" spans="1:9">
      <c r="A41" s="2" t="s">
        <v>1297</v>
      </c>
      <c r="B41" s="3">
        <v>1</v>
      </c>
      <c r="C41" s="4"/>
      <c r="D41" s="4"/>
      <c r="E41" s="4"/>
      <c r="F41" s="4"/>
      <c r="G41" s="4"/>
      <c r="H41" s="3">
        <v>1500</v>
      </c>
      <c r="I41" s="9">
        <f t="shared" si="6"/>
        <v>1500</v>
      </c>
    </row>
    <row r="42" s="1" customFormat="1" spans="1:9">
      <c r="A42" s="5" t="s">
        <v>1298</v>
      </c>
      <c r="B42" s="6"/>
      <c r="C42" s="7"/>
      <c r="D42" s="7"/>
      <c r="E42" s="7"/>
      <c r="F42" s="7"/>
      <c r="G42" s="7"/>
      <c r="H42" s="6"/>
      <c r="I42" s="10"/>
    </row>
    <row r="43" s="1" customFormat="1" spans="1:9">
      <c r="A43" s="2" t="s">
        <v>656</v>
      </c>
      <c r="B43" s="3">
        <v>1</v>
      </c>
      <c r="C43" s="4"/>
      <c r="D43" s="4"/>
      <c r="E43" s="4"/>
      <c r="F43" s="4"/>
      <c r="G43" s="4"/>
      <c r="H43" s="3">
        <v>5000</v>
      </c>
      <c r="I43" s="9">
        <f t="shared" si="6"/>
        <v>5000</v>
      </c>
    </row>
    <row r="44" s="1" customFormat="1" spans="1:9">
      <c r="A44" s="5" t="s">
        <v>1294</v>
      </c>
      <c r="B44" s="7"/>
      <c r="C44" s="7"/>
      <c r="D44" s="7"/>
      <c r="E44" s="7"/>
      <c r="F44" s="7"/>
      <c r="G44" s="7"/>
      <c r="H44" s="7"/>
      <c r="I44" s="11"/>
    </row>
    <row r="45" s="1" customFormat="1" spans="1:9">
      <c r="A45" s="2" t="s">
        <v>693</v>
      </c>
      <c r="B45" s="3">
        <v>1</v>
      </c>
      <c r="C45" s="4"/>
      <c r="D45" s="4"/>
      <c r="E45" s="4"/>
      <c r="F45" s="4"/>
      <c r="G45" s="4"/>
      <c r="H45" s="3">
        <v>3200</v>
      </c>
      <c r="I45" s="9">
        <f>B45*H45</f>
        <v>3200</v>
      </c>
    </row>
    <row r="46" s="1" customFormat="1" spans="1:9">
      <c r="A46" s="5" t="s">
        <v>1299</v>
      </c>
      <c r="B46" s="7"/>
      <c r="C46" s="7"/>
      <c r="D46" s="7"/>
      <c r="E46" s="7"/>
      <c r="F46" s="7"/>
      <c r="G46" s="7"/>
      <c r="H46" s="7"/>
      <c r="I46" s="11"/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CC692D0D7992409C13513283673178" ma:contentTypeVersion="1" ma:contentTypeDescription="Crear nuevo documento." ma:contentTypeScope="" ma:versionID="9a382fda2fe76341da3f1ddfd5223f8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7a516f61897140b843bcde5413972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2F5505-4706-4DA8-A822-BFB2EA5D3BA9}"/>
</file>

<file path=customXml/itemProps2.xml><?xml version="1.0" encoding="utf-8"?>
<ds:datastoreItem xmlns:ds="http://schemas.openxmlformats.org/officeDocument/2006/customXml" ds:itemID="{0BB2DC3B-DCAE-4FB2-B627-DF982D63E23F}"/>
</file>

<file path=customXml/itemProps3.xml><?xml version="1.0" encoding="utf-8"?>
<ds:datastoreItem xmlns:ds="http://schemas.openxmlformats.org/officeDocument/2006/customXml" ds:itemID="{0A53D133-A230-458C-8D17-30F20F72E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徐燃</cp:lastModifiedBy>
  <cp:lastPrinted>2023-06-27T02:38:00Z</cp:lastPrinted>
  <dcterms:created xsi:type="dcterms:W3CDTF">2022-11-14T13:27:00Z</dcterms:created>
  <dcterms:modified xsi:type="dcterms:W3CDTF">2023-09-11T03:50:58Z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A7A956A6FB46468F839D0E78345C07FE</vt:lpwstr>
  </property>
  <property fmtid="{D5CDD505-2E9C-101B-9397-08002B2CF9AE}" pid="3" name="KSOProductBuildVer">
    <vt:lpwstr>2052-11.1.0.14309</vt:lpwstr>
  </property>
  <property fmtid="{D5CDD505-2E9C-101B-9397-08002B2CF9AE}" pid="4" name="ContentTypeId">
    <vt:lpwstr>0x01010034CC692D0D7992409C13513283673178</vt:lpwstr>
  </property>
</Properties>
</file>